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38400" windowHeight="15990" activeTab="3"/>
  </bookViews>
  <sheets>
    <sheet name="Pokyny pro vyplnění" sheetId="11" r:id="rId1"/>
    <sheet name="Stavba" sheetId="1" r:id="rId2"/>
    <sheet name="VzorPolozky" sheetId="10" state="hidden" r:id="rId3"/>
    <sheet name="1 D.1.4.1 Pol" sheetId="12" r:id="rId4"/>
    <sheet name="1 D.1.4.2 Pol" sheetId="13" r:id="rId5"/>
    <sheet name="1 D.1.4.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D.1.4.1 Pol'!$1:$7</definedName>
    <definedName name="_xlnm.Print_Titles" localSheetId="4">'1 D.1.4.2 Pol'!$1:$7</definedName>
    <definedName name="_xlnm.Print_Titles" localSheetId="5">'1 D.1.4.3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D.1.4.1 Pol'!$A$1:$X$265</definedName>
    <definedName name="_xlnm.Print_Area" localSheetId="4">'1 D.1.4.2 Pol'!$A$1:$X$204</definedName>
    <definedName name="_xlnm.Print_Area" localSheetId="5">'1 D.1.4.3 Pol'!$A$1:$X$51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4" i="1" l="1"/>
  <c r="BA24" i="14"/>
  <c r="BA10" i="14"/>
  <c r="G9" i="14"/>
  <c r="I9" i="14"/>
  <c r="I8" i="14" s="1"/>
  <c r="K9" i="14"/>
  <c r="K8" i="14" s="1"/>
  <c r="O9" i="14"/>
  <c r="O8" i="14" s="1"/>
  <c r="Q9" i="14"/>
  <c r="Q8" i="14" s="1"/>
  <c r="V9" i="14"/>
  <c r="G12" i="14"/>
  <c r="M12" i="14" s="1"/>
  <c r="I12" i="14"/>
  <c r="K12" i="14"/>
  <c r="O12" i="14"/>
  <c r="Q12" i="14"/>
  <c r="V12" i="14"/>
  <c r="G15" i="14"/>
  <c r="I15" i="14"/>
  <c r="K15" i="14"/>
  <c r="M15" i="14"/>
  <c r="O15" i="14"/>
  <c r="Q15" i="14"/>
  <c r="V15" i="14"/>
  <c r="G18" i="14"/>
  <c r="M18" i="14" s="1"/>
  <c r="I18" i="14"/>
  <c r="K18" i="14"/>
  <c r="O18" i="14"/>
  <c r="Q18" i="14"/>
  <c r="V18" i="14"/>
  <c r="G23" i="14"/>
  <c r="M23" i="14" s="1"/>
  <c r="I23" i="14"/>
  <c r="K23" i="14"/>
  <c r="O23" i="14"/>
  <c r="Q23" i="14"/>
  <c r="V23" i="14"/>
  <c r="G27" i="14"/>
  <c r="I27" i="14"/>
  <c r="K27" i="14"/>
  <c r="M27" i="14"/>
  <c r="O27" i="14"/>
  <c r="Q27" i="14"/>
  <c r="V27" i="14"/>
  <c r="G30" i="14"/>
  <c r="I30" i="14"/>
  <c r="K30" i="14"/>
  <c r="M30" i="14"/>
  <c r="O30" i="14"/>
  <c r="Q30" i="14"/>
  <c r="V30" i="14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6" i="14"/>
  <c r="M36" i="14" s="1"/>
  <c r="I36" i="14"/>
  <c r="K36" i="14"/>
  <c r="O36" i="14"/>
  <c r="Q36" i="14"/>
  <c r="V36" i="14"/>
  <c r="G38" i="14"/>
  <c r="M38" i="14" s="1"/>
  <c r="I38" i="14"/>
  <c r="K38" i="14"/>
  <c r="O38" i="14"/>
  <c r="Q38" i="14"/>
  <c r="V38" i="14"/>
  <c r="G40" i="14"/>
  <c r="I63" i="1" s="1"/>
  <c r="O40" i="14"/>
  <c r="Q40" i="14"/>
  <c r="G41" i="14"/>
  <c r="M41" i="14" s="1"/>
  <c r="M40" i="14" s="1"/>
  <c r="I41" i="14"/>
  <c r="I40" i="14" s="1"/>
  <c r="K41" i="14"/>
  <c r="K40" i="14" s="1"/>
  <c r="O41" i="14"/>
  <c r="Q41" i="14"/>
  <c r="V41" i="14"/>
  <c r="V40" i="14" s="1"/>
  <c r="AE45" i="14"/>
  <c r="G9" i="13"/>
  <c r="I9" i="13"/>
  <c r="K9" i="13"/>
  <c r="M9" i="13"/>
  <c r="O9" i="13"/>
  <c r="Q9" i="13"/>
  <c r="V9" i="13"/>
  <c r="V8" i="13" s="1"/>
  <c r="G12" i="13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5" i="13"/>
  <c r="M15" i="13" s="1"/>
  <c r="I15" i="13"/>
  <c r="K15" i="13"/>
  <c r="O15" i="13"/>
  <c r="Q15" i="13"/>
  <c r="Q8" i="13" s="1"/>
  <c r="V15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3" i="13"/>
  <c r="M23" i="13" s="1"/>
  <c r="M22" i="13" s="1"/>
  <c r="I23" i="13"/>
  <c r="K23" i="13"/>
  <c r="O23" i="13"/>
  <c r="Q23" i="13"/>
  <c r="V23" i="13"/>
  <c r="G26" i="13"/>
  <c r="G22" i="13" s="1"/>
  <c r="I62" i="1" s="1"/>
  <c r="I26" i="13"/>
  <c r="K26" i="13"/>
  <c r="M26" i="13"/>
  <c r="O26" i="13"/>
  <c r="Q26" i="13"/>
  <c r="V26" i="13"/>
  <c r="G30" i="13"/>
  <c r="M30" i="13" s="1"/>
  <c r="I30" i="13"/>
  <c r="K30" i="13"/>
  <c r="O30" i="13"/>
  <c r="Q30" i="13"/>
  <c r="V30" i="13"/>
  <c r="G35" i="13"/>
  <c r="M35" i="13" s="1"/>
  <c r="I35" i="13"/>
  <c r="K35" i="13"/>
  <c r="O35" i="13"/>
  <c r="Q35" i="13"/>
  <c r="Q22" i="13" s="1"/>
  <c r="V35" i="13"/>
  <c r="G39" i="13"/>
  <c r="G38" i="13" s="1"/>
  <c r="I39" i="13"/>
  <c r="K39" i="13"/>
  <c r="O39" i="13"/>
  <c r="Q39" i="13"/>
  <c r="V39" i="13"/>
  <c r="G44" i="13"/>
  <c r="M44" i="13" s="1"/>
  <c r="I44" i="13"/>
  <c r="K44" i="13"/>
  <c r="O44" i="13"/>
  <c r="Q44" i="13"/>
  <c r="V44" i="13"/>
  <c r="G46" i="13"/>
  <c r="M46" i="13" s="1"/>
  <c r="I46" i="13"/>
  <c r="K46" i="13"/>
  <c r="O46" i="13"/>
  <c r="Q46" i="13"/>
  <c r="V46" i="13"/>
  <c r="G49" i="13"/>
  <c r="I49" i="13"/>
  <c r="K49" i="13"/>
  <c r="M49" i="13"/>
  <c r="O49" i="13"/>
  <c r="Q49" i="13"/>
  <c r="V49" i="13"/>
  <c r="G51" i="13"/>
  <c r="I51" i="13"/>
  <c r="K51" i="13"/>
  <c r="M51" i="13"/>
  <c r="O51" i="13"/>
  <c r="Q51" i="13"/>
  <c r="V51" i="13"/>
  <c r="G53" i="13"/>
  <c r="M53" i="13" s="1"/>
  <c r="I53" i="13"/>
  <c r="K53" i="13"/>
  <c r="O53" i="13"/>
  <c r="Q53" i="13"/>
  <c r="V53" i="13"/>
  <c r="G57" i="13"/>
  <c r="M57" i="13" s="1"/>
  <c r="I57" i="13"/>
  <c r="K57" i="13"/>
  <c r="O57" i="13"/>
  <c r="Q57" i="13"/>
  <c r="V57" i="13"/>
  <c r="G61" i="13"/>
  <c r="I61" i="13"/>
  <c r="K61" i="13"/>
  <c r="M61" i="13"/>
  <c r="O61" i="13"/>
  <c r="Q61" i="13"/>
  <c r="V61" i="13"/>
  <c r="G63" i="13"/>
  <c r="M63" i="13" s="1"/>
  <c r="I63" i="13"/>
  <c r="K63" i="13"/>
  <c r="O63" i="13"/>
  <c r="Q63" i="13"/>
  <c r="V63" i="13"/>
  <c r="G64" i="13"/>
  <c r="M64" i="13" s="1"/>
  <c r="I64" i="13"/>
  <c r="K64" i="13"/>
  <c r="O64" i="13"/>
  <c r="Q64" i="13"/>
  <c r="V64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9" i="13"/>
  <c r="M69" i="13" s="1"/>
  <c r="I69" i="13"/>
  <c r="K69" i="13"/>
  <c r="O69" i="13"/>
  <c r="Q69" i="13"/>
  <c r="V69" i="13"/>
  <c r="G71" i="13"/>
  <c r="M71" i="13" s="1"/>
  <c r="I71" i="13"/>
  <c r="K71" i="13"/>
  <c r="O71" i="13"/>
  <c r="Q71" i="13"/>
  <c r="V71" i="13"/>
  <c r="G74" i="13"/>
  <c r="I74" i="13"/>
  <c r="K74" i="13"/>
  <c r="M74" i="13"/>
  <c r="O74" i="13"/>
  <c r="Q74" i="13"/>
  <c r="V74" i="13"/>
  <c r="G76" i="13"/>
  <c r="I76" i="13"/>
  <c r="K76" i="13"/>
  <c r="M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82" i="13"/>
  <c r="M82" i="13" s="1"/>
  <c r="I82" i="13"/>
  <c r="K82" i="13"/>
  <c r="O82" i="13"/>
  <c r="Q82" i="13"/>
  <c r="V82" i="13"/>
  <c r="G85" i="13"/>
  <c r="I85" i="13"/>
  <c r="K85" i="13"/>
  <c r="M85" i="13"/>
  <c r="O85" i="13"/>
  <c r="Q85" i="13"/>
  <c r="V85" i="13"/>
  <c r="G87" i="13"/>
  <c r="M87" i="13" s="1"/>
  <c r="I87" i="13"/>
  <c r="K87" i="13"/>
  <c r="O87" i="13"/>
  <c r="Q87" i="13"/>
  <c r="V87" i="13"/>
  <c r="G88" i="13"/>
  <c r="M88" i="13" s="1"/>
  <c r="I88" i="13"/>
  <c r="K88" i="13"/>
  <c r="O88" i="13"/>
  <c r="Q88" i="13"/>
  <c r="V88" i="13"/>
  <c r="G89" i="13"/>
  <c r="M89" i="13" s="1"/>
  <c r="I89" i="13"/>
  <c r="K89" i="13"/>
  <c r="O89" i="13"/>
  <c r="Q89" i="13"/>
  <c r="V89" i="13"/>
  <c r="G91" i="13"/>
  <c r="I91" i="13"/>
  <c r="K91" i="13"/>
  <c r="M91" i="13"/>
  <c r="O91" i="13"/>
  <c r="Q91" i="13"/>
  <c r="V91" i="13"/>
  <c r="G93" i="13"/>
  <c r="M93" i="13" s="1"/>
  <c r="I93" i="13"/>
  <c r="K93" i="13"/>
  <c r="O93" i="13"/>
  <c r="Q93" i="13"/>
  <c r="V93" i="13"/>
  <c r="G94" i="13"/>
  <c r="M94" i="13" s="1"/>
  <c r="I94" i="13"/>
  <c r="K94" i="13"/>
  <c r="O94" i="13"/>
  <c r="Q94" i="13"/>
  <c r="V94" i="13"/>
  <c r="G96" i="13"/>
  <c r="I96" i="13"/>
  <c r="K96" i="13"/>
  <c r="M96" i="13"/>
  <c r="O96" i="13"/>
  <c r="Q96" i="13"/>
  <c r="V96" i="13"/>
  <c r="G99" i="13"/>
  <c r="I99" i="13"/>
  <c r="K99" i="13"/>
  <c r="O99" i="13"/>
  <c r="Q99" i="13"/>
  <c r="V99" i="13"/>
  <c r="G102" i="13"/>
  <c r="M102" i="13" s="1"/>
  <c r="I102" i="13"/>
  <c r="K102" i="13"/>
  <c r="O102" i="13"/>
  <c r="Q102" i="13"/>
  <c r="V102" i="13"/>
  <c r="G104" i="13"/>
  <c r="I104" i="13"/>
  <c r="K104" i="13"/>
  <c r="M104" i="13"/>
  <c r="O104" i="13"/>
  <c r="Q104" i="13"/>
  <c r="V104" i="13"/>
  <c r="G109" i="13"/>
  <c r="I109" i="13"/>
  <c r="K109" i="13"/>
  <c r="M109" i="13"/>
  <c r="O109" i="13"/>
  <c r="Q109" i="13"/>
  <c r="V109" i="13"/>
  <c r="G111" i="13"/>
  <c r="M111" i="13" s="1"/>
  <c r="I111" i="13"/>
  <c r="K111" i="13"/>
  <c r="O111" i="13"/>
  <c r="Q111" i="13"/>
  <c r="V111" i="13"/>
  <c r="G113" i="13"/>
  <c r="M113" i="13" s="1"/>
  <c r="I113" i="13"/>
  <c r="K113" i="13"/>
  <c r="O113" i="13"/>
  <c r="Q113" i="13"/>
  <c r="V113" i="13"/>
  <c r="G116" i="13"/>
  <c r="I116" i="13"/>
  <c r="K116" i="13"/>
  <c r="M116" i="13"/>
  <c r="O116" i="13"/>
  <c r="Q116" i="13"/>
  <c r="V116" i="13"/>
  <c r="G117" i="13"/>
  <c r="I117" i="13"/>
  <c r="K117" i="13"/>
  <c r="M117" i="13"/>
  <c r="O117" i="13"/>
  <c r="Q117" i="13"/>
  <c r="V117" i="13"/>
  <c r="G120" i="13"/>
  <c r="M120" i="13" s="1"/>
  <c r="I120" i="13"/>
  <c r="K120" i="13"/>
  <c r="O120" i="13"/>
  <c r="Q120" i="13"/>
  <c r="V120" i="13"/>
  <c r="G123" i="13"/>
  <c r="M123" i="13" s="1"/>
  <c r="I123" i="13"/>
  <c r="K123" i="13"/>
  <c r="O123" i="13"/>
  <c r="Q123" i="13"/>
  <c r="V123" i="13"/>
  <c r="G125" i="13"/>
  <c r="M125" i="13" s="1"/>
  <c r="I125" i="13"/>
  <c r="K125" i="13"/>
  <c r="O125" i="13"/>
  <c r="Q125" i="13"/>
  <c r="V125" i="13"/>
  <c r="G127" i="13"/>
  <c r="M127" i="13" s="1"/>
  <c r="I127" i="13"/>
  <c r="K127" i="13"/>
  <c r="O127" i="13"/>
  <c r="Q127" i="13"/>
  <c r="V127" i="13"/>
  <c r="G129" i="13"/>
  <c r="M129" i="13" s="1"/>
  <c r="I129" i="13"/>
  <c r="K129" i="13"/>
  <c r="O129" i="13"/>
  <c r="Q129" i="13"/>
  <c r="V129" i="13"/>
  <c r="G131" i="13"/>
  <c r="M131" i="13" s="1"/>
  <c r="I131" i="13"/>
  <c r="K131" i="13"/>
  <c r="O131" i="13"/>
  <c r="Q131" i="13"/>
  <c r="V131" i="13"/>
  <c r="G133" i="13"/>
  <c r="I133" i="13"/>
  <c r="K133" i="13"/>
  <c r="M133" i="13"/>
  <c r="O133" i="13"/>
  <c r="Q133" i="13"/>
  <c r="V133" i="13"/>
  <c r="G137" i="13"/>
  <c r="M137" i="13" s="1"/>
  <c r="I137" i="13"/>
  <c r="K137" i="13"/>
  <c r="O137" i="13"/>
  <c r="Q137" i="13"/>
  <c r="V137" i="13"/>
  <c r="G141" i="13"/>
  <c r="M141" i="13" s="1"/>
  <c r="I141" i="13"/>
  <c r="K141" i="13"/>
  <c r="O141" i="13"/>
  <c r="Q141" i="13"/>
  <c r="V141" i="13"/>
  <c r="G143" i="13"/>
  <c r="M143" i="13" s="1"/>
  <c r="I143" i="13"/>
  <c r="K143" i="13"/>
  <c r="O143" i="13"/>
  <c r="Q143" i="13"/>
  <c r="V143" i="13"/>
  <c r="G145" i="13"/>
  <c r="I145" i="13"/>
  <c r="K145" i="13"/>
  <c r="M145" i="13"/>
  <c r="O145" i="13"/>
  <c r="Q145" i="13"/>
  <c r="V145" i="13"/>
  <c r="G147" i="13"/>
  <c r="M147" i="13" s="1"/>
  <c r="I147" i="13"/>
  <c r="K147" i="13"/>
  <c r="O147" i="13"/>
  <c r="Q147" i="13"/>
  <c r="V147" i="13"/>
  <c r="G149" i="13"/>
  <c r="M149" i="13" s="1"/>
  <c r="I149" i="13"/>
  <c r="K149" i="13"/>
  <c r="O149" i="13"/>
  <c r="Q149" i="13"/>
  <c r="V149" i="13"/>
  <c r="G151" i="13"/>
  <c r="I151" i="13"/>
  <c r="K151" i="13"/>
  <c r="M151" i="13"/>
  <c r="O151" i="13"/>
  <c r="Q151" i="13"/>
  <c r="V151" i="13"/>
  <c r="G153" i="13"/>
  <c r="M153" i="13" s="1"/>
  <c r="I153" i="13"/>
  <c r="K153" i="13"/>
  <c r="O153" i="13"/>
  <c r="Q153" i="13"/>
  <c r="V153" i="13"/>
  <c r="G154" i="13"/>
  <c r="M154" i="13" s="1"/>
  <c r="I154" i="13"/>
  <c r="K154" i="13"/>
  <c r="O154" i="13"/>
  <c r="Q154" i="13"/>
  <c r="V154" i="13"/>
  <c r="G156" i="13"/>
  <c r="M156" i="13" s="1"/>
  <c r="I156" i="13"/>
  <c r="K156" i="13"/>
  <c r="O156" i="13"/>
  <c r="Q156" i="13"/>
  <c r="V156" i="13"/>
  <c r="G157" i="13"/>
  <c r="I157" i="13"/>
  <c r="K157" i="13"/>
  <c r="M157" i="13"/>
  <c r="O157" i="13"/>
  <c r="Q157" i="13"/>
  <c r="V157" i="13"/>
  <c r="G158" i="13"/>
  <c r="I158" i="13"/>
  <c r="K158" i="13"/>
  <c r="M158" i="13"/>
  <c r="O158" i="13"/>
  <c r="Q158" i="13"/>
  <c r="V158" i="13"/>
  <c r="G159" i="13"/>
  <c r="M159" i="13" s="1"/>
  <c r="I159" i="13"/>
  <c r="K159" i="13"/>
  <c r="O159" i="13"/>
  <c r="Q159" i="13"/>
  <c r="V159" i="13"/>
  <c r="G160" i="13"/>
  <c r="M160" i="13" s="1"/>
  <c r="I160" i="13"/>
  <c r="K160" i="13"/>
  <c r="O160" i="13"/>
  <c r="Q160" i="13"/>
  <c r="V160" i="13"/>
  <c r="G161" i="13"/>
  <c r="I161" i="13"/>
  <c r="K161" i="13"/>
  <c r="M161" i="13"/>
  <c r="O161" i="13"/>
  <c r="Q161" i="13"/>
  <c r="V161" i="13"/>
  <c r="G162" i="13"/>
  <c r="I162" i="13"/>
  <c r="K162" i="13"/>
  <c r="M162" i="13"/>
  <c r="O162" i="13"/>
  <c r="Q162" i="13"/>
  <c r="V162" i="13"/>
  <c r="G165" i="13"/>
  <c r="M165" i="13" s="1"/>
  <c r="I165" i="13"/>
  <c r="K165" i="13"/>
  <c r="O165" i="13"/>
  <c r="Q165" i="13"/>
  <c r="Q164" i="13" s="1"/>
  <c r="V165" i="13"/>
  <c r="G169" i="13"/>
  <c r="M169" i="13" s="1"/>
  <c r="I169" i="13"/>
  <c r="K169" i="13"/>
  <c r="O169" i="13"/>
  <c r="Q169" i="13"/>
  <c r="V169" i="13"/>
  <c r="G171" i="13"/>
  <c r="M171" i="13" s="1"/>
  <c r="I171" i="13"/>
  <c r="K171" i="13"/>
  <c r="O171" i="13"/>
  <c r="Q171" i="13"/>
  <c r="V171" i="13"/>
  <c r="G172" i="13"/>
  <c r="M172" i="13" s="1"/>
  <c r="I172" i="13"/>
  <c r="K172" i="13"/>
  <c r="O172" i="13"/>
  <c r="Q172" i="13"/>
  <c r="V172" i="13"/>
  <c r="G175" i="13"/>
  <c r="M175" i="13" s="1"/>
  <c r="I175" i="13"/>
  <c r="K175" i="13"/>
  <c r="O175" i="13"/>
  <c r="Q175" i="13"/>
  <c r="V175" i="13"/>
  <c r="G177" i="13"/>
  <c r="I177" i="13"/>
  <c r="K177" i="13"/>
  <c r="M177" i="13"/>
  <c r="O177" i="13"/>
  <c r="Q177" i="13"/>
  <c r="V177" i="13"/>
  <c r="G179" i="13"/>
  <c r="I179" i="13"/>
  <c r="K179" i="13"/>
  <c r="O179" i="13"/>
  <c r="Q179" i="13"/>
  <c r="V179" i="13"/>
  <c r="G180" i="13"/>
  <c r="M180" i="13" s="1"/>
  <c r="I180" i="13"/>
  <c r="K180" i="13"/>
  <c r="O180" i="13"/>
  <c r="Q180" i="13"/>
  <c r="V180" i="13"/>
  <c r="G181" i="13"/>
  <c r="M181" i="13" s="1"/>
  <c r="I181" i="13"/>
  <c r="K181" i="13"/>
  <c r="O181" i="13"/>
  <c r="Q181" i="13"/>
  <c r="V181" i="13"/>
  <c r="G182" i="13"/>
  <c r="I182" i="13"/>
  <c r="K182" i="13"/>
  <c r="M182" i="13"/>
  <c r="O182" i="13"/>
  <c r="Q182" i="13"/>
  <c r="V182" i="13"/>
  <c r="G184" i="13"/>
  <c r="G183" i="13" s="1"/>
  <c r="I184" i="13"/>
  <c r="K184" i="13"/>
  <c r="M184" i="13"/>
  <c r="O184" i="13"/>
  <c r="Q184" i="13"/>
  <c r="V184" i="13"/>
  <c r="G185" i="13"/>
  <c r="M185" i="13" s="1"/>
  <c r="I185" i="13"/>
  <c r="K185" i="13"/>
  <c r="O185" i="13"/>
  <c r="Q185" i="13"/>
  <c r="V185" i="13"/>
  <c r="G187" i="13"/>
  <c r="I187" i="13"/>
  <c r="K187" i="13"/>
  <c r="M187" i="13"/>
  <c r="O187" i="13"/>
  <c r="Q187" i="13"/>
  <c r="V187" i="13"/>
  <c r="G189" i="13"/>
  <c r="M189" i="13" s="1"/>
  <c r="I189" i="13"/>
  <c r="K189" i="13"/>
  <c r="O189" i="13"/>
  <c r="Q189" i="13"/>
  <c r="V189" i="13"/>
  <c r="G192" i="13"/>
  <c r="I192" i="13"/>
  <c r="K192" i="13"/>
  <c r="M192" i="13"/>
  <c r="O192" i="13"/>
  <c r="Q192" i="13"/>
  <c r="V192" i="13"/>
  <c r="G194" i="13"/>
  <c r="M194" i="13" s="1"/>
  <c r="I194" i="13"/>
  <c r="K194" i="13"/>
  <c r="O194" i="13"/>
  <c r="Q194" i="13"/>
  <c r="V194" i="13"/>
  <c r="AE198" i="13"/>
  <c r="F43" i="1" s="1"/>
  <c r="BA93" i="12"/>
  <c r="G9" i="12"/>
  <c r="M9" i="12" s="1"/>
  <c r="I9" i="12"/>
  <c r="K9" i="12"/>
  <c r="K8" i="12" s="1"/>
  <c r="O9" i="12"/>
  <c r="O8" i="12" s="1"/>
  <c r="Q9" i="12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Q14" i="12"/>
  <c r="V14" i="12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2" i="12"/>
  <c r="M22" i="12" s="1"/>
  <c r="I22" i="12"/>
  <c r="K22" i="12"/>
  <c r="O22" i="12"/>
  <c r="Q22" i="12"/>
  <c r="V22" i="12"/>
  <c r="G27" i="12"/>
  <c r="M27" i="12" s="1"/>
  <c r="I27" i="12"/>
  <c r="K27" i="12"/>
  <c r="O27" i="12"/>
  <c r="Q27" i="12"/>
  <c r="V27" i="12"/>
  <c r="G31" i="12"/>
  <c r="M31" i="12" s="1"/>
  <c r="I31" i="12"/>
  <c r="K31" i="12"/>
  <c r="O31" i="12"/>
  <c r="Q31" i="12"/>
  <c r="V31" i="12"/>
  <c r="G35" i="12"/>
  <c r="M35" i="12" s="1"/>
  <c r="I35" i="12"/>
  <c r="I34" i="12" s="1"/>
  <c r="K35" i="12"/>
  <c r="O35" i="12"/>
  <c r="O34" i="12" s="1"/>
  <c r="Q35" i="12"/>
  <c r="V35" i="12"/>
  <c r="G40" i="12"/>
  <c r="I40" i="12"/>
  <c r="K40" i="12"/>
  <c r="M40" i="12"/>
  <c r="O40" i="12"/>
  <c r="Q40" i="12"/>
  <c r="V40" i="12"/>
  <c r="G43" i="12"/>
  <c r="I43" i="12"/>
  <c r="K43" i="12"/>
  <c r="M43" i="12"/>
  <c r="O43" i="12"/>
  <c r="Q43" i="12"/>
  <c r="V43" i="12"/>
  <c r="G46" i="12"/>
  <c r="I46" i="12"/>
  <c r="K46" i="12"/>
  <c r="M46" i="12"/>
  <c r="O46" i="12"/>
  <c r="Q46" i="12"/>
  <c r="V46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7" i="12"/>
  <c r="I57" i="12"/>
  <c r="K57" i="12"/>
  <c r="M57" i="12"/>
  <c r="O57" i="12"/>
  <c r="Q57" i="12"/>
  <c r="V57" i="12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69" i="12"/>
  <c r="M69" i="12" s="1"/>
  <c r="I69" i="12"/>
  <c r="K69" i="12"/>
  <c r="O69" i="12"/>
  <c r="Q69" i="12"/>
  <c r="V69" i="12"/>
  <c r="G72" i="12"/>
  <c r="M72" i="12" s="1"/>
  <c r="I72" i="12"/>
  <c r="K72" i="12"/>
  <c r="O72" i="12"/>
  <c r="Q72" i="12"/>
  <c r="V72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8" i="12"/>
  <c r="M88" i="12" s="1"/>
  <c r="I88" i="12"/>
  <c r="K88" i="12"/>
  <c r="O88" i="12"/>
  <c r="Q88" i="12"/>
  <c r="V88" i="12"/>
  <c r="G92" i="12"/>
  <c r="I92" i="12"/>
  <c r="K92" i="12"/>
  <c r="M92" i="12"/>
  <c r="O92" i="12"/>
  <c r="Q92" i="12"/>
  <c r="V92" i="12"/>
  <c r="G96" i="12"/>
  <c r="I96" i="12"/>
  <c r="K96" i="12"/>
  <c r="M96" i="12"/>
  <c r="O96" i="12"/>
  <c r="Q96" i="12"/>
  <c r="V96" i="12"/>
  <c r="G98" i="12"/>
  <c r="I98" i="12"/>
  <c r="K98" i="12"/>
  <c r="M98" i="12"/>
  <c r="O98" i="12"/>
  <c r="Q98" i="12"/>
  <c r="V98" i="12"/>
  <c r="G100" i="12"/>
  <c r="M100" i="12" s="1"/>
  <c r="I100" i="12"/>
  <c r="K100" i="12"/>
  <c r="O100" i="12"/>
  <c r="Q100" i="12"/>
  <c r="V100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7" i="12"/>
  <c r="I107" i="12"/>
  <c r="K107" i="12"/>
  <c r="M107" i="12"/>
  <c r="O107" i="12"/>
  <c r="Q107" i="12"/>
  <c r="V107" i="12"/>
  <c r="G110" i="12"/>
  <c r="M110" i="12" s="1"/>
  <c r="I110" i="12"/>
  <c r="K110" i="12"/>
  <c r="O110" i="12"/>
  <c r="Q110" i="12"/>
  <c r="V110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20" i="12"/>
  <c r="M120" i="12" s="1"/>
  <c r="I120" i="12"/>
  <c r="K120" i="12"/>
  <c r="O120" i="12"/>
  <c r="Q120" i="12"/>
  <c r="V120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6" i="12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3" i="12"/>
  <c r="I133" i="12"/>
  <c r="K133" i="12"/>
  <c r="M133" i="12"/>
  <c r="O133" i="12"/>
  <c r="Q133" i="12"/>
  <c r="V133" i="12"/>
  <c r="G136" i="12"/>
  <c r="I136" i="12"/>
  <c r="K136" i="12"/>
  <c r="M136" i="12"/>
  <c r="O136" i="12"/>
  <c r="Q136" i="12"/>
  <c r="V136" i="12"/>
  <c r="G140" i="12"/>
  <c r="I140" i="12"/>
  <c r="K140" i="12"/>
  <c r="M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7" i="12"/>
  <c r="I147" i="12"/>
  <c r="K147" i="12"/>
  <c r="M147" i="12"/>
  <c r="O147" i="12"/>
  <c r="Q147" i="12"/>
  <c r="V147" i="12"/>
  <c r="G150" i="12"/>
  <c r="I150" i="12"/>
  <c r="K150" i="12"/>
  <c r="M150" i="12"/>
  <c r="O150" i="12"/>
  <c r="Q150" i="12"/>
  <c r="V150" i="12"/>
  <c r="G152" i="12"/>
  <c r="M152" i="12" s="1"/>
  <c r="I152" i="12"/>
  <c r="K152" i="12"/>
  <c r="O152" i="12"/>
  <c r="Q152" i="12"/>
  <c r="V152" i="12"/>
  <c r="G156" i="12"/>
  <c r="I156" i="12"/>
  <c r="K156" i="12"/>
  <c r="M156" i="12"/>
  <c r="O156" i="12"/>
  <c r="Q156" i="12"/>
  <c r="V156" i="12"/>
  <c r="G158" i="12"/>
  <c r="M158" i="12" s="1"/>
  <c r="I158" i="12"/>
  <c r="K158" i="12"/>
  <c r="O158" i="12"/>
  <c r="Q158" i="12"/>
  <c r="V158" i="12"/>
  <c r="G161" i="12"/>
  <c r="M161" i="12" s="1"/>
  <c r="I161" i="12"/>
  <c r="K161" i="12"/>
  <c r="O161" i="12"/>
  <c r="Q161" i="12"/>
  <c r="V161" i="12"/>
  <c r="G163" i="12"/>
  <c r="I163" i="12"/>
  <c r="K163" i="12"/>
  <c r="M163" i="12"/>
  <c r="O163" i="12"/>
  <c r="Q163" i="12"/>
  <c r="V163" i="12"/>
  <c r="G165" i="12"/>
  <c r="M165" i="12" s="1"/>
  <c r="I165" i="12"/>
  <c r="K165" i="12"/>
  <c r="O165" i="12"/>
  <c r="Q165" i="12"/>
  <c r="V165" i="12"/>
  <c r="G167" i="12"/>
  <c r="I167" i="12"/>
  <c r="K167" i="12"/>
  <c r="M167" i="12"/>
  <c r="O167" i="12"/>
  <c r="Q167" i="12"/>
  <c r="V167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4" i="12"/>
  <c r="M174" i="12" s="1"/>
  <c r="I174" i="12"/>
  <c r="K174" i="12"/>
  <c r="O174" i="12"/>
  <c r="Q174" i="12"/>
  <c r="V174" i="12"/>
  <c r="G175" i="12"/>
  <c r="I175" i="12"/>
  <c r="K175" i="12"/>
  <c r="M175" i="12"/>
  <c r="O175" i="12"/>
  <c r="Q175" i="12"/>
  <c r="V175" i="12"/>
  <c r="G176" i="12"/>
  <c r="I176" i="12"/>
  <c r="K176" i="12"/>
  <c r="M176" i="12"/>
  <c r="O176" i="12"/>
  <c r="Q176" i="12"/>
  <c r="V176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I181" i="12"/>
  <c r="K181" i="12"/>
  <c r="M181" i="12"/>
  <c r="O181" i="12"/>
  <c r="Q181" i="12"/>
  <c r="V181" i="12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I184" i="12"/>
  <c r="K184" i="12"/>
  <c r="M184" i="12"/>
  <c r="O184" i="12"/>
  <c r="Q184" i="12"/>
  <c r="V184" i="12"/>
  <c r="G187" i="12"/>
  <c r="G186" i="12" s="1"/>
  <c r="I187" i="12"/>
  <c r="K187" i="12"/>
  <c r="O187" i="12"/>
  <c r="Q187" i="12"/>
  <c r="V187" i="12"/>
  <c r="G189" i="12"/>
  <c r="M189" i="12" s="1"/>
  <c r="I189" i="12"/>
  <c r="K189" i="12"/>
  <c r="O189" i="12"/>
  <c r="Q189" i="12"/>
  <c r="V189" i="12"/>
  <c r="G197" i="12"/>
  <c r="I197" i="12"/>
  <c r="K197" i="12"/>
  <c r="M197" i="12"/>
  <c r="O197" i="12"/>
  <c r="Q197" i="12"/>
  <c r="V197" i="12"/>
  <c r="G199" i="12"/>
  <c r="M199" i="12" s="1"/>
  <c r="I199" i="12"/>
  <c r="K199" i="12"/>
  <c r="O199" i="12"/>
  <c r="Q199" i="12"/>
  <c r="V199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4" i="12"/>
  <c r="I204" i="12"/>
  <c r="K204" i="12"/>
  <c r="M204" i="12"/>
  <c r="O204" i="12"/>
  <c r="Q204" i="12"/>
  <c r="V204" i="12"/>
  <c r="G206" i="12"/>
  <c r="M206" i="12" s="1"/>
  <c r="I206" i="12"/>
  <c r="K206" i="12"/>
  <c r="O206" i="12"/>
  <c r="Q206" i="12"/>
  <c r="V206" i="12"/>
  <c r="G208" i="12"/>
  <c r="M208" i="12" s="1"/>
  <c r="I208" i="12"/>
  <c r="K208" i="12"/>
  <c r="O208" i="12"/>
  <c r="Q208" i="12"/>
  <c r="V208" i="12"/>
  <c r="V207" i="12" s="1"/>
  <c r="G212" i="12"/>
  <c r="I212" i="12"/>
  <c r="K212" i="12"/>
  <c r="M212" i="12"/>
  <c r="O212" i="12"/>
  <c r="Q212" i="12"/>
  <c r="V212" i="12"/>
  <c r="G214" i="12"/>
  <c r="I214" i="12"/>
  <c r="K214" i="12"/>
  <c r="M214" i="12"/>
  <c r="O214" i="12"/>
  <c r="Q214" i="12"/>
  <c r="V214" i="12"/>
  <c r="G216" i="12"/>
  <c r="M216" i="12" s="1"/>
  <c r="I216" i="12"/>
  <c r="K216" i="12"/>
  <c r="O216" i="12"/>
  <c r="Q216" i="12"/>
  <c r="V216" i="12"/>
  <c r="G218" i="12"/>
  <c r="M218" i="12" s="1"/>
  <c r="I218" i="12"/>
  <c r="K218" i="12"/>
  <c r="O218" i="12"/>
  <c r="Q218" i="12"/>
  <c r="V218" i="12"/>
  <c r="G220" i="12"/>
  <c r="M220" i="12" s="1"/>
  <c r="I220" i="12"/>
  <c r="K220" i="12"/>
  <c r="O220" i="12"/>
  <c r="Q220" i="12"/>
  <c r="V220" i="12"/>
  <c r="G223" i="12"/>
  <c r="M223" i="12" s="1"/>
  <c r="I223" i="12"/>
  <c r="K223" i="12"/>
  <c r="O223" i="12"/>
  <c r="Q223" i="12"/>
  <c r="V223" i="12"/>
  <c r="G225" i="12"/>
  <c r="M225" i="12" s="1"/>
  <c r="I225" i="12"/>
  <c r="K225" i="12"/>
  <c r="O225" i="12"/>
  <c r="Q225" i="12"/>
  <c r="V225" i="12"/>
  <c r="G229" i="12"/>
  <c r="I229" i="12"/>
  <c r="K229" i="12"/>
  <c r="M229" i="12"/>
  <c r="O229" i="12"/>
  <c r="Q229" i="12"/>
  <c r="V229" i="12"/>
  <c r="G232" i="12"/>
  <c r="I232" i="12"/>
  <c r="K232" i="12"/>
  <c r="M232" i="12"/>
  <c r="O232" i="12"/>
  <c r="Q232" i="12"/>
  <c r="V232" i="12"/>
  <c r="G236" i="12"/>
  <c r="I236" i="12"/>
  <c r="K236" i="12"/>
  <c r="M236" i="12"/>
  <c r="O236" i="12"/>
  <c r="Q236" i="12"/>
  <c r="V236" i="12"/>
  <c r="G238" i="12"/>
  <c r="M238" i="12" s="1"/>
  <c r="I238" i="12"/>
  <c r="K238" i="12"/>
  <c r="O238" i="12"/>
  <c r="Q238" i="12"/>
  <c r="V238" i="12"/>
  <c r="G240" i="12"/>
  <c r="M240" i="12" s="1"/>
  <c r="I240" i="12"/>
  <c r="K240" i="12"/>
  <c r="O240" i="12"/>
  <c r="Q240" i="12"/>
  <c r="V240" i="12"/>
  <c r="G243" i="12"/>
  <c r="I243" i="12"/>
  <c r="K243" i="12"/>
  <c r="M243" i="12"/>
  <c r="O243" i="12"/>
  <c r="Q243" i="12"/>
  <c r="V243" i="12"/>
  <c r="G246" i="12"/>
  <c r="M246" i="12" s="1"/>
  <c r="I246" i="12"/>
  <c r="K246" i="12"/>
  <c r="O246" i="12"/>
  <c r="Q246" i="12"/>
  <c r="V246" i="12"/>
  <c r="G248" i="12"/>
  <c r="M248" i="12" s="1"/>
  <c r="I248" i="12"/>
  <c r="K248" i="12"/>
  <c r="O248" i="12"/>
  <c r="Q248" i="12"/>
  <c r="V248" i="12"/>
  <c r="G250" i="12"/>
  <c r="I250" i="12"/>
  <c r="K250" i="12"/>
  <c r="M250" i="12"/>
  <c r="O250" i="12"/>
  <c r="Q250" i="12"/>
  <c r="V250" i="12"/>
  <c r="G253" i="12"/>
  <c r="G252" i="12" s="1"/>
  <c r="I71" i="1" s="1"/>
  <c r="I253" i="12"/>
  <c r="I252" i="12" s="1"/>
  <c r="K253" i="12"/>
  <c r="K252" i="12" s="1"/>
  <c r="M253" i="12"/>
  <c r="O253" i="12"/>
  <c r="O252" i="12" s="1"/>
  <c r="Q253" i="12"/>
  <c r="Q252" i="12" s="1"/>
  <c r="V253" i="12"/>
  <c r="V252" i="12" s="1"/>
  <c r="G255" i="12"/>
  <c r="M255" i="12" s="1"/>
  <c r="I255" i="12"/>
  <c r="K255" i="12"/>
  <c r="O255" i="12"/>
  <c r="Q255" i="12"/>
  <c r="V255" i="12"/>
  <c r="AE259" i="12"/>
  <c r="F42" i="1" s="1"/>
  <c r="I18" i="1"/>
  <c r="AZ52" i="1"/>
  <c r="AZ50" i="1"/>
  <c r="AZ48" i="1"/>
  <c r="H45" i="1"/>
  <c r="I40" i="1"/>
  <c r="I98" i="13" l="1"/>
  <c r="V215" i="12"/>
  <c r="V155" i="12"/>
  <c r="G125" i="12"/>
  <c r="K34" i="12"/>
  <c r="K183" i="13"/>
  <c r="V164" i="13"/>
  <c r="O140" i="13"/>
  <c r="G98" i="13"/>
  <c r="I68" i="13"/>
  <c r="AF198" i="13"/>
  <c r="G43" i="1" s="1"/>
  <c r="I43" i="1" s="1"/>
  <c r="K26" i="14"/>
  <c r="O155" i="12"/>
  <c r="M34" i="12"/>
  <c r="Q8" i="12"/>
  <c r="V140" i="13"/>
  <c r="I8" i="13"/>
  <c r="K215" i="12"/>
  <c r="V71" i="12"/>
  <c r="O13" i="12"/>
  <c r="K164" i="13"/>
  <c r="Q140" i="13"/>
  <c r="V22" i="13"/>
  <c r="AF45" i="14"/>
  <c r="G44" i="1" s="1"/>
  <c r="I44" i="1" s="1"/>
  <c r="K155" i="12"/>
  <c r="Q71" i="12"/>
  <c r="I164" i="13"/>
  <c r="Q38" i="13"/>
  <c r="I22" i="13"/>
  <c r="Q207" i="12"/>
  <c r="V186" i="12"/>
  <c r="O71" i="12"/>
  <c r="V13" i="12"/>
  <c r="I8" i="12"/>
  <c r="K140" i="13"/>
  <c r="V98" i="13"/>
  <c r="K8" i="13"/>
  <c r="Q215" i="12"/>
  <c r="I155" i="12"/>
  <c r="O215" i="12"/>
  <c r="O207" i="12"/>
  <c r="G155" i="12"/>
  <c r="K71" i="12"/>
  <c r="Q13" i="12"/>
  <c r="M8" i="12"/>
  <c r="I140" i="13"/>
  <c r="V68" i="13"/>
  <c r="V38" i="13"/>
  <c r="AF259" i="12"/>
  <c r="K207" i="12"/>
  <c r="Q125" i="12"/>
  <c r="I71" i="12"/>
  <c r="I38" i="13"/>
  <c r="K22" i="13"/>
  <c r="O26" i="14"/>
  <c r="F39" i="1"/>
  <c r="I207" i="12"/>
  <c r="G140" i="13"/>
  <c r="K98" i="13"/>
  <c r="I215" i="12"/>
  <c r="M207" i="12"/>
  <c r="K13" i="12"/>
  <c r="V178" i="13"/>
  <c r="K68" i="13"/>
  <c r="F41" i="1"/>
  <c r="Q186" i="12"/>
  <c r="V125" i="12"/>
  <c r="I13" i="12"/>
  <c r="O183" i="13"/>
  <c r="Q178" i="13"/>
  <c r="K38" i="13"/>
  <c r="Q26" i="14"/>
  <c r="I183" i="13"/>
  <c r="K186" i="12"/>
  <c r="O186" i="12"/>
  <c r="I125" i="12"/>
  <c r="O178" i="13"/>
  <c r="O38" i="13"/>
  <c r="G26" i="14"/>
  <c r="I59" i="1" s="1"/>
  <c r="M187" i="12"/>
  <c r="M186" i="12" s="1"/>
  <c r="O125" i="12"/>
  <c r="V183" i="13"/>
  <c r="K178" i="13"/>
  <c r="Q98" i="13"/>
  <c r="M39" i="13"/>
  <c r="O8" i="13"/>
  <c r="V26" i="14"/>
  <c r="Q155" i="12"/>
  <c r="M126" i="12"/>
  <c r="M125" i="12" s="1"/>
  <c r="V34" i="12"/>
  <c r="Q183" i="13"/>
  <c r="I178" i="13"/>
  <c r="O98" i="13"/>
  <c r="Q68" i="13"/>
  <c r="M12" i="13"/>
  <c r="M8" i="13" s="1"/>
  <c r="I26" i="14"/>
  <c r="I186" i="12"/>
  <c r="K125" i="12"/>
  <c r="Q34" i="12"/>
  <c r="G178" i="13"/>
  <c r="O164" i="13"/>
  <c r="O68" i="13"/>
  <c r="O22" i="13"/>
  <c r="V8" i="14"/>
  <c r="M26" i="14"/>
  <c r="G8" i="14"/>
  <c r="M9" i="14"/>
  <c r="M8" i="14" s="1"/>
  <c r="M164" i="13"/>
  <c r="M68" i="13"/>
  <c r="M183" i="13"/>
  <c r="M140" i="13"/>
  <c r="M38" i="13"/>
  <c r="G164" i="13"/>
  <c r="I68" i="1" s="1"/>
  <c r="G68" i="13"/>
  <c r="M179" i="13"/>
  <c r="M178" i="13" s="1"/>
  <c r="M99" i="13"/>
  <c r="M98" i="13" s="1"/>
  <c r="G8" i="13"/>
  <c r="M252" i="12"/>
  <c r="M215" i="12"/>
  <c r="M155" i="12"/>
  <c r="M71" i="12"/>
  <c r="M13" i="12"/>
  <c r="G13" i="12"/>
  <c r="I61" i="1" s="1"/>
  <c r="G215" i="12"/>
  <c r="I70" i="1" s="1"/>
  <c r="G207" i="12"/>
  <c r="I69" i="1" s="1"/>
  <c r="G71" i="12"/>
  <c r="I65" i="1" s="1"/>
  <c r="G34" i="12"/>
  <c r="I64" i="1" s="1"/>
  <c r="G8" i="12"/>
  <c r="J28" i="1"/>
  <c r="J26" i="1"/>
  <c r="G38" i="1"/>
  <c r="F38" i="1"/>
  <c r="J23" i="1"/>
  <c r="J24" i="1"/>
  <c r="J25" i="1"/>
  <c r="J27" i="1"/>
  <c r="E24" i="1"/>
  <c r="G24" i="1"/>
  <c r="E26" i="1"/>
  <c r="G26" i="1"/>
  <c r="I17" i="1" l="1"/>
  <c r="G198" i="13"/>
  <c r="I67" i="1"/>
  <c r="G259" i="12"/>
  <c r="I60" i="1"/>
  <c r="F45" i="1"/>
  <c r="G23" i="1" s="1"/>
  <c r="I66" i="1"/>
  <c r="G45" i="14"/>
  <c r="I58" i="1"/>
  <c r="G42" i="1"/>
  <c r="I42" i="1" s="1"/>
  <c r="G41" i="1"/>
  <c r="I41" i="1" s="1"/>
  <c r="G39" i="1"/>
  <c r="G45" i="1" s="1"/>
  <c r="G25" i="1" s="1"/>
  <c r="A27" i="1" l="1"/>
  <c r="A28" i="1" s="1"/>
  <c r="G28" i="1" s="1"/>
  <c r="G27" i="1" s="1"/>
  <c r="G29" i="1" s="1"/>
  <c r="I72" i="1"/>
  <c r="I16" i="1"/>
  <c r="I21" i="1" s="1"/>
  <c r="I39" i="1"/>
  <c r="I45" i="1" s="1"/>
  <c r="J40" i="1" l="1"/>
  <c r="J44" i="1"/>
  <c r="J39" i="1"/>
  <c r="J45" i="1" s="1"/>
  <c r="J43" i="1"/>
  <c r="J42" i="1"/>
  <c r="J41" i="1"/>
  <c r="J70" i="1"/>
  <c r="J60" i="1"/>
  <c r="J64" i="1"/>
  <c r="J68" i="1"/>
  <c r="J58" i="1"/>
  <c r="J72" i="1" s="1"/>
  <c r="J63" i="1"/>
  <c r="J62" i="1"/>
  <c r="J61" i="1"/>
  <c r="J66" i="1"/>
  <c r="J71" i="1"/>
  <c r="J59" i="1"/>
  <c r="J65" i="1"/>
  <c r="J69" i="1"/>
  <c r="J67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Uživatel systému Windows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Uživatel systému Windows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<sst xmlns="http://schemas.openxmlformats.org/spreadsheetml/2006/main" count="2464" uniqueCount="639">
  <si>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</si>
  <si>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</si>
  <si>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</si>
  <si>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</si>
  <si>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</si>
  <si>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</si>
  <si>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</si>
  <si>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</si>
  <si>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</si>
  <si>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</si>
  <si>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</si>
  <si>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</si>
  <si>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</si>
  <si>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</si>
  <si>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</si>
  <si>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</si>
  <si>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</si>
  <si>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</si>
  <si>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</si>
  <si>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</si>
  <si>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</si>
  <si>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</si>
  <si>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</si>
  <si>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</si>
  <si>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</si>
  <si>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</si>
  <si>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</si>
  <si>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</si>
  <si>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</si>
  <si>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</si>
  <si>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</si>
  <si>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</si>
  <si>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</si>
  <si>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</si>
  <si>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</si>
  <si>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</si>
  <si>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</si>
  <si>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</si>
  <si>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</si>
  <si>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</si>
  <si>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</si>
  <si>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T1947</t>
  </si>
  <si>
    <t>Stavební úprava přízemní budovy G, Ostravské univerzity, ul. Mlýnská 5, Ostrava</t>
  </si>
  <si>
    <t>Stavba</t>
  </si>
  <si>
    <t>Stavební objekt</t>
  </si>
  <si>
    <t>1</t>
  </si>
  <si>
    <t>Technika prostředí staveb</t>
  </si>
  <si>
    <t>D.1.4.1</t>
  </si>
  <si>
    <t>SO01 - Stavební úprava budovy G Ostravské univerzity provozy foyer, knihkupectví, kavárny, cent. pyr</t>
  </si>
  <si>
    <t>D.1.4.2</t>
  </si>
  <si>
    <t>SO02 - Stavební úprava chodby a sociálního zařízení</t>
  </si>
  <si>
    <t>D.1.4.3</t>
  </si>
  <si>
    <t>SO03 - Stavební úprava vnitřního dvoru</t>
  </si>
  <si>
    <t>Celkem za stavbu</t>
  </si>
  <si>
    <t>CZK</t>
  </si>
  <si>
    <t>#POPR</t>
  </si>
  <si>
    <t>Popis rozpočtu: D.1.4.1 - SO01 - Stavební úprava budovy G Ostravské univerzity provozy foyer, knihkupectví, kavárny, cent. pyr</t>
  </si>
  <si>
    <t>Cenová úroveň položkového rozpočtu je RTS 20/I. Položky uvedené s odlišnou cenovou úrovní nejsou aktualizovány v cenové databázi RTS 20/I (např. nižší RTS 19/I, indiv. apod.).</t>
  </si>
  <si>
    <t>Popis rozpočtu: D.1.4.2 - SO02 - Stavební úprava chodby a sociálního zařízení</t>
  </si>
  <si>
    <t>Popis rozpočtu: D.1.4.3 - SO03 - Stavební úprava vnitřního dvoru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</si>
  <si>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</si>
  <si>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</si>
  <si>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</si>
  <si>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</si>
  <si>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</si>
  <si>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</si>
  <si>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</si>
  <si>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97</t>
  </si>
  <si>
    <t>Bourání konstrukcí</t>
  </si>
  <si>
    <t>Přesuny suti a vybouraných hmot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</si>
  <si>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</si>
  <si>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</si>
  <si>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</si>
  <si>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</si>
  <si>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</si>
  <si>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</si>
  <si>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</si>
  <si>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</si>
  <si>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</si>
  <si>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</si>
  <si>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</si>
  <si>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</si>
  <si>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</si>
  <si>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</si>
  <si>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</si>
  <si>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</si>
  <si>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</si>
  <si>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</si>
  <si>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</si>
  <si>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</si>
  <si>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</si>
  <si>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</si>
  <si>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</si>
  <si>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</si>
  <si>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</si>
  <si>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</si>
  <si>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</si>
  <si>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</si>
  <si>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</si>
  <si>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</si>
  <si>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</si>
  <si>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</si>
  <si>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</si>
  <si>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</si>
  <si>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</si>
  <si>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</si>
  <si>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</si>
  <si>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</si>
  <si>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</si>
  <si>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</si>
  <si>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</si>
  <si>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</si>
  <si>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</si>
  <si>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</si>
  <si>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</si>
  <si>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</si>
  <si>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</si>
  <si>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</si>
  <si>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416091081R00</t>
  </si>
  <si>
    <t>Příplatky k podhledům sádrokartonovým příplatek k podhledu sádrokartonovému za plochu do 2 m2</t>
  </si>
  <si>
    <t>m2</t>
  </si>
  <si>
    <t>801-1</t>
  </si>
  <si>
    <t>RTS 20/ I</t>
  </si>
  <si>
    <t>Práce</t>
  </si>
  <si>
    <t>POL1_</t>
  </si>
  <si>
    <t>974054723R00</t>
  </si>
  <si>
    <t>Dodatečné vyřezání otvoru v podhledu ze sádrokartonových desek, nad 0,5 m2 do 1 m2</t>
  </si>
  <si>
    <t>kus</t>
  </si>
  <si>
    <t>801-3</t>
  </si>
  <si>
    <t>762421230R00</t>
  </si>
  <si>
    <t>Obložení stropů nebo střešních podhledů montáž_x000D_
 sádrokartonem, jakékoliv tloušťky</t>
  </si>
  <si>
    <t>800-762</t>
  </si>
  <si>
    <t>784442022RT1</t>
  </si>
  <si>
    <t>Malby z malířských směsí disperzních, v místnostech přes 3,8m do 5 m, jednobarevné, jednonásobné</t>
  </si>
  <si>
    <t>800-784</t>
  </si>
  <si>
    <t>612403384R00</t>
  </si>
  <si>
    <t>Hrubá výplň rýh ve stěnách, jakoukoliv maltou maltou ze suchých směsí_x000D_
 70 x 70 mm</t>
  </si>
  <si>
    <t>m</t>
  </si>
  <si>
    <t>801-4</t>
  </si>
  <si>
    <t>RTS 19/ I</t>
  </si>
  <si>
    <t>POL1_1</t>
  </si>
  <si>
    <t>jakékoliv šířky rýhy,</t>
  </si>
  <si>
    <t>SPI</t>
  </si>
  <si>
    <t>Odkaz na mn. položky pořadí 10 : 11,50000</t>
  </si>
  <si>
    <t>VV</t>
  </si>
  <si>
    <t>971033131R00</t>
  </si>
  <si>
    <t>Vybourání otvorů ve zdivu cihelném z jakýchkoliv cihel pálených_x000D_
 na jakoukoliv maltu vápenou nebo vápenocementovou, průměr profilu do 60 mm, tloušťky do 150 mm</t>
  </si>
  <si>
    <t>základovém nebo nadzákladovém,</t>
  </si>
  <si>
    <t>971033151R00</t>
  </si>
  <si>
    <t>Vybourání otvorů ve zdivu cihelném z jakýchkoliv cihel pálených_x000D_
 na jakoukoliv maltu vápenou nebo vápenocementovou, průměr profilu do 60 mm, tloušťky do 450 mm</t>
  </si>
  <si>
    <t>Včetně pomocného lešení o výšce podlahy do 1900 mm a pro zatížení do 1,5 kPa  (150 kg/m2).</t>
  </si>
  <si>
    <t>POP</t>
  </si>
  <si>
    <t>971033161R00</t>
  </si>
  <si>
    <t>Vybourání otvorů ve zdivu cihelném z jakýchkoliv cihel pálených_x000D_
 na jakoukoliv maltu vápenou nebo vápenocementovou, průměr profilu do 60 mm, tloušťky do 600 mm</t>
  </si>
  <si>
    <t>Svodní potrubí kanalizace S02 v 1.PP : 1</t>
  </si>
  <si>
    <t>Přívodní potrubí SV k pítku v 1.PP : 1</t>
  </si>
  <si>
    <t>972054141R00</t>
  </si>
  <si>
    <t>Vybourání otvorů ve stropech nebo klenbách železobetonových plochy do 0,0225 m2, tloušťky do 150 mm</t>
  </si>
  <si>
    <t>bez odstranění podlahy a násypu,</t>
  </si>
  <si>
    <t>Vnitřní vodovod : 4</t>
  </si>
  <si>
    <t>Vnitřní kanalizace : 2</t>
  </si>
  <si>
    <t>974031142R00</t>
  </si>
  <si>
    <t>Vysekání rýh v jakémkoliv zdivu cihelném v ploše_x000D_
 do hloubky 70 mm, šířky do 70 mm</t>
  </si>
  <si>
    <t>Otopné přívodní a vratná potrubí : 5*2</t>
  </si>
  <si>
    <t>Kanalizace : 0,5+1</t>
  </si>
  <si>
    <t>892561111R00</t>
  </si>
  <si>
    <t>Zkoušky těsnosti kanalizačního potrubí zkouška těsnosti kanalizačního potrubí vodou_x000D_
 do DN 125 mm</t>
  </si>
  <si>
    <t>827-1</t>
  </si>
  <si>
    <t>vodou nebo vzduchem,</t>
  </si>
  <si>
    <t>Odkaz na mn. položky pořadí 16 : 3,00000</t>
  </si>
  <si>
    <t>Odkaz na mn. položky pořadí 17 : 6,60000</t>
  </si>
  <si>
    <t>Odkaz na mn. položky pořadí 14 : 2,50000</t>
  </si>
  <si>
    <t>721170905R00</t>
  </si>
  <si>
    <t>Opravy odpadního potrubí novodurového vsazení odbočky, D 50 mm</t>
  </si>
  <si>
    <t>800-721</t>
  </si>
  <si>
    <t>Včetně pomocného lešení o výšce podlahy do 1900 mm a pro zatížení do 1,5 kPa.</t>
  </si>
  <si>
    <t>s0.27 : 1</t>
  </si>
  <si>
    <t>721170955R00</t>
  </si>
  <si>
    <t>Opravy odpadního potrubí novodurového vsazení odbočky do potrubí hrdlového, D 110 mm</t>
  </si>
  <si>
    <t>n1.20 - dopojení umývátka na potrubí z výlevky : 1</t>
  </si>
  <si>
    <t>721176102R00</t>
  </si>
  <si>
    <t>Potrubí z plastových trub polypropylenové (PP), připojovací, D 40 mm, s 1,8 mm, DN 40</t>
  </si>
  <si>
    <t>POL1_7</t>
  </si>
  <si>
    <t>Potrubí včetně tvarovek. Bez zednických výpomocí.</t>
  </si>
  <si>
    <t>0,5</t>
  </si>
  <si>
    <t>1,5</t>
  </si>
  <si>
    <t>721171808R00</t>
  </si>
  <si>
    <t>Demontáž potrubí z novodurových trub přes D 75 mm do D 114 mm</t>
  </si>
  <si>
    <t>odpadního nebo připojovacího,</t>
  </si>
  <si>
    <t>721176113R00</t>
  </si>
  <si>
    <t>Potrubí HT odpadní svislé vnější průměr D 50 mm, tloušťka stěny 1,8 mm, DN 50</t>
  </si>
  <si>
    <t>včetně tvarovek, objímek. Bez zednických výpomocí.</t>
  </si>
  <si>
    <t>Potrubí včetně tvarovek, objímek a vložek pro tlumení hluku. Bez zednických výpomocí.</t>
  </si>
  <si>
    <t>Včetně zřízení a demontáže pomocného lešení.</t>
  </si>
  <si>
    <t>721176134R00</t>
  </si>
  <si>
    <t>Potrubí svodné (ležaté) zavěšené vnější průměr D 75 mm, tloušťka stěny 1,9 mm, DN 70</t>
  </si>
  <si>
    <t>1.PP : 4,5+2,1</t>
  </si>
  <si>
    <t>721194104R00</t>
  </si>
  <si>
    <t>Zřízení přípojek na potrubí D 40 mm, materiál ve specifikaci</t>
  </si>
  <si>
    <t>vyvedení a upevnění odpadních výpustek,</t>
  </si>
  <si>
    <t>721194105R00</t>
  </si>
  <si>
    <t>Zřízení přípojek na potrubí D 50 mm, materiál ve specifikaci</t>
  </si>
  <si>
    <t>28615421.AR</t>
  </si>
  <si>
    <t>zátka hrdlová DN 50,0 mm; PP</t>
  </si>
  <si>
    <t>SPCM</t>
  </si>
  <si>
    <t>Specifikace</t>
  </si>
  <si>
    <t>POL3_</t>
  </si>
  <si>
    <t>s1.22 : 1</t>
  </si>
  <si>
    <t>s1.06 : 1</t>
  </si>
  <si>
    <t>998721101R00</t>
  </si>
  <si>
    <t>Přesun hmot pro vnitřní kanalizaci v objektech výšky do 6 m</t>
  </si>
  <si>
    <t>t</t>
  </si>
  <si>
    <t>Přesun hmot</t>
  </si>
  <si>
    <t>POL7_</t>
  </si>
  <si>
    <t>50 m vodorovně, měřeno od těžiště půdorysné plochy skládky do těžiště půdorysné plochy objektu</t>
  </si>
  <si>
    <t>722130901R00</t>
  </si>
  <si>
    <t xml:space="preserve">Opravy vodovodního potrubí závitového zazátkování vývodu,  </t>
  </si>
  <si>
    <t>s1.22 : 2</t>
  </si>
  <si>
    <t>s1.06 : 2</t>
  </si>
  <si>
    <t>722170801R00</t>
  </si>
  <si>
    <t>Demontáž potrubí z trubek z PH tlakových do D 32 mm</t>
  </si>
  <si>
    <t>722170804R00</t>
  </si>
  <si>
    <t>Demontáž potrubí z trubek z PH tlakových přes D 32 mm do D 63 mm</t>
  </si>
  <si>
    <t>Přeložka potrubí ve výměníkové stanici : 1,2</t>
  </si>
  <si>
    <t>722172913R00</t>
  </si>
  <si>
    <t>Opravy vodovodního potrubí z plastových trubek propojení plastového potrubí polyfuzí, D 25 mm</t>
  </si>
  <si>
    <t>722172963R00</t>
  </si>
  <si>
    <t>Opravy vodovodního potrubí z plastových trubek vsazení odbočky do stávajícího plastového potrubí polyfuzí včetně T-kusu, D 25 mm</t>
  </si>
  <si>
    <t>722172966R00</t>
  </si>
  <si>
    <t>Opravy vodovodního potrubí z plastových trubek vsazení odbočky do stávajícího plastového potrubí polyfuzí včetně T-kusu, D 50 mm</t>
  </si>
  <si>
    <t>Přeložka potrubí ve výměníkové stanici : 2</t>
  </si>
  <si>
    <t>722171913R00</t>
  </si>
  <si>
    <t>Opravy vodovodního potrubí z plastových trubek ostatní práce mimo spojové svary s přidáním materiálu_x000D_
 odříznutí plastové trubky, přes D 20 do D 25 mm</t>
  </si>
  <si>
    <t>722172331R00</t>
  </si>
  <si>
    <t>Potrubí z plastických hmot polypropylenové potrubí PP-R, D 20 mm, s 3,4 mm, PN 20, polyfúzně svařované, včetně zednických výpomocí</t>
  </si>
  <si>
    <t>Potrubí včetně tvarovek a zednických výpomocí.</t>
  </si>
  <si>
    <t>SV : 1,5+2+2,5+1+1+1+1</t>
  </si>
  <si>
    <t>TV : 1,5+1,5+1+1</t>
  </si>
  <si>
    <t>722172332R00</t>
  </si>
  <si>
    <t>Potrubí z plastických hmot polypropylenové potrubí PP-R, D 25 mm, s 4,2 mm, PN 20, polyfúzně svařované, včetně zednických výpomocí</t>
  </si>
  <si>
    <t>2*(6+3)</t>
  </si>
  <si>
    <t>722174217R00</t>
  </si>
  <si>
    <t>Montáž potrubí rovného z plastů svařované polyfuzně, D přes 50 do 63 mm</t>
  </si>
  <si>
    <t>Obsahuje 1 spoj na 4 m délky rozvodu, bez dodávky potrubí, bez montáže a dodávky tvarovek a závěsů. Včetně zednických výpomocí.</t>
  </si>
  <si>
    <t>Přeložka potrubí ve výměníkové stanici - stáv. potrubí : 1,2</t>
  </si>
  <si>
    <t>722181214RT7</t>
  </si>
  <si>
    <t>Izolace vodovodního potrubí návleková z trubic z pěnového polyetylenu, tloušťka stěny 20 mm, d 22 mm</t>
  </si>
  <si>
    <t>V položce je kalkulována dodávka izolační trubice, spon a lepicí pásky.</t>
  </si>
  <si>
    <t>722181214RT8</t>
  </si>
  <si>
    <t>Izolace vodovodního potrubí návleková z trubic z pěnového polyetylenu, tloušťka stěny 20 mm, d 25 mm</t>
  </si>
  <si>
    <t>722182014R00</t>
  </si>
  <si>
    <t>Montáž tepelné izolace potrubí lepicí páska, sponky, přes DN 25 do DN 40</t>
  </si>
  <si>
    <t>Odkaz na mn. položky pořadí 44 : 5,00000</t>
  </si>
  <si>
    <t>Odkaz na mn. položky pořadí 45 : 9,00000</t>
  </si>
  <si>
    <t>722190401R00</t>
  </si>
  <si>
    <t>Přípojky ke strojům a zařízením vyvedení a připojení výpustek, DN 15</t>
  </si>
  <si>
    <t>722190901R00</t>
  </si>
  <si>
    <t>Uzavření nebo otevření vodovodního potrubí při opravě</t>
  </si>
  <si>
    <t>včetně vypuštění a napuštění,</t>
  </si>
  <si>
    <t>722202213R00</t>
  </si>
  <si>
    <t>Armatury k potrubím z plastů vnitřní závit,  spoj svařováním, D 20 mm x DN 15, včetně dodávky materiálu</t>
  </si>
  <si>
    <t>Odkaz na mn. položky pořadí 52 : 1,00000</t>
  </si>
  <si>
    <t>Odkaz na mn. položky pořadí 51 : 5,00000</t>
  </si>
  <si>
    <t>722202413R00</t>
  </si>
  <si>
    <t>Kohout kulový nerozebíratelný, spoj svařováním, D 25 mm, včetně dodávky materiálu</t>
  </si>
  <si>
    <t>1.PP - přepojení stoupaček : 2</t>
  </si>
  <si>
    <t>1.NP - před a za vodoměry : 4</t>
  </si>
  <si>
    <t>722264214R00</t>
  </si>
  <si>
    <t>Vodoměr bytový, závitový, jednovtokový, suchoběžný, DN 20, pro teplotu vody do 30°C, montáž horizontálně i vertikálně, jmenovitý průtok 2,5 m3/hod, PN 16, délka 130 mm</t>
  </si>
  <si>
    <t>722264218R00</t>
  </si>
  <si>
    <t>Vodoměr bytový, závitový, jednovtokový, suchoběžný, DN 20, pro teplotu vody do 90°C, montáž horizontálně i vertikálně, jmenovitý průtok 2,5 m3/hod, PN 16, délka 130 mm</t>
  </si>
  <si>
    <t>722280108R00</t>
  </si>
  <si>
    <t>Tlakové zkoušky vodovodního potrubí přes DN 40 do DN 50</t>
  </si>
  <si>
    <t>Odkaz na mn. položky pořadí 42 : 33,00000</t>
  </si>
  <si>
    <t>722290234R00</t>
  </si>
  <si>
    <t>Proplach a dezinfekce vodovodního potrubí do DN 80</t>
  </si>
  <si>
    <t>Odkaz na mn. položky pořadí 29 : 15,00000</t>
  </si>
  <si>
    <t>Odkaz na mn. položky pořadí 30 : 18,00000</t>
  </si>
  <si>
    <t>28377135R</t>
  </si>
  <si>
    <t>páska spojovací PVC; samolepicí; jednostranně; tl. 0,19 mm; š = 38,0 mm; l = 20 m</t>
  </si>
  <si>
    <t>631433101R</t>
  </si>
  <si>
    <t>pouzdro potrubní minerální vlákno; povrchová úprava Al fólie; vnitřní průměr 22,0 mm; tl. izolace 25,0 mm; provozní teplota  do 200 °C; tepelná vodivost (10°C) 0,0330 W/mK; tepelná vodivost (40°C) 0,037 W/mK; tepelná vodivost (50°C) 0,039 W/mK</t>
  </si>
  <si>
    <t>POL3_7</t>
  </si>
  <si>
    <t>631433202R</t>
  </si>
  <si>
    <t>pouzdro potrubní minerální vlákno; povrchová úprava Al fólie; vnitřní průměr 28,0 mm; tl. izolace 30,0 mm; provozní teplota  do 200 °C; tepelná vodivost (10°C) 0,0330 W/mK; tepelná vodivost (40°C) 0,037 W/mK; tepelná vodivost (50°C) 0,039 W/mK</t>
  </si>
  <si>
    <t>998722101R00</t>
  </si>
  <si>
    <t>Přesun hmot pro vnitřní vodovod v objektech výšky do 6 m</t>
  </si>
  <si>
    <t>vodorovně do 50 m</t>
  </si>
  <si>
    <t>725210821R00</t>
  </si>
  <si>
    <t>Demontáž umyvadel umyvadel bez výtokových armatur</t>
  </si>
  <si>
    <t>soubor</t>
  </si>
  <si>
    <t>725017331R00</t>
  </si>
  <si>
    <t>Umývátko na šrouby, bílé, šířka 450 mm, hloubka 370 mm</t>
  </si>
  <si>
    <t>n1.20 : 1</t>
  </si>
  <si>
    <t>725310823R00</t>
  </si>
  <si>
    <t>Demontáž dřezů jednodílných v kuchyňské sestavě</t>
  </si>
  <si>
    <t>bez výtokových armatur,</t>
  </si>
  <si>
    <t>725810811R00</t>
  </si>
  <si>
    <t>Demontáž výtokových ventilů nástěnných</t>
  </si>
  <si>
    <t>s1.22 - 2x RV : 2</t>
  </si>
  <si>
    <t>s1.06 - 2x RV : 2</t>
  </si>
  <si>
    <t>725814101R00</t>
  </si>
  <si>
    <t>Rohové ventily rohový ventil, s filtrem, bez matky, DN 15 x DN 10, mosaz</t>
  </si>
  <si>
    <t>n1.15 : 2</t>
  </si>
  <si>
    <t>n1.12 : 1</t>
  </si>
  <si>
    <t>n1.20 : 2</t>
  </si>
  <si>
    <t>725814121R00</t>
  </si>
  <si>
    <t>Rohové ventily kombinovaný, mosazný,  , DN 15 x (DN 20 + DN 10) , včetně dodávky materiálu</t>
  </si>
  <si>
    <t>n1.15 : 1</t>
  </si>
  <si>
    <t>725823121RT1</t>
  </si>
  <si>
    <t>Baterie umyvadlové a dřezové umyvadlová, stojánková, ruční ovládání s otvíráním odpadu, standardní, včetně dodávky materiálu</t>
  </si>
  <si>
    <t>Odkaz na mn. položky pořadí 48 : 1,00000</t>
  </si>
  <si>
    <t>725820802R00</t>
  </si>
  <si>
    <t>Demontáž baterií stojánkových do 1otvoru</t>
  </si>
  <si>
    <t>Odkaz na mn. položky pořadí 49 : 1,00000</t>
  </si>
  <si>
    <t>Odkaz na mn. položky pořadí 47 : 1,00000</t>
  </si>
  <si>
    <t>725860212RT1</t>
  </si>
  <si>
    <t>Zápachová uzávěrka (sifon) pro zařizovací předměty D 40, 50 mm; pro umyvadla; podomítková; PP; příslušenství vyjímatelná vložka, včetně dodávky materiálu</t>
  </si>
  <si>
    <t>n1.15 - příprava pro kávovar : 1</t>
  </si>
  <si>
    <t>n1.12 - příprava pro pítko : 1</t>
  </si>
  <si>
    <t>725860213R00</t>
  </si>
  <si>
    <t>Zápachová uzávěrka (sifon) pro zařizovací předměty D 32, 40 mm x 5/4"; pro umyvadla; PP; příslušenství krycí růžice odtoku, zpětný uzávěr, včetně dodávky materiálu</t>
  </si>
  <si>
    <t>725860811R00</t>
  </si>
  <si>
    <t>Demontáž zápachových uzávěrek pro zařiz. předměty jednoduchých</t>
  </si>
  <si>
    <t>728111113R00</t>
  </si>
  <si>
    <t>Montáž čtyřhranného plechového potrubí  do průřezu 0,07 m2</t>
  </si>
  <si>
    <t>800-728</t>
  </si>
  <si>
    <t>Zpětná montáž v m.č. n1.14 a n1.15 : 1,5+2</t>
  </si>
  <si>
    <t>728111813R00</t>
  </si>
  <si>
    <t>Demontáž potrubí plechového čtyřhranného do průřezu 0,07 m2</t>
  </si>
  <si>
    <t>5,5+5,5</t>
  </si>
  <si>
    <t>Zpětná montáž v n1.14 a n1.15 : 1,5+2</t>
  </si>
  <si>
    <t>728112113R00</t>
  </si>
  <si>
    <t>Kruhové plechové potrubí montáž kruhového plechového potrubí, do průměru d 300 mm</t>
  </si>
  <si>
    <t>POL1_0</t>
  </si>
  <si>
    <t>728212413R00</t>
  </si>
  <si>
    <t>Tvarovky pro kruhové plechové potrubí do průměru d 300 mm, - škrticí nebo zpětné klapky</t>
  </si>
  <si>
    <t>Odkaz na mn. položky pořadí 72 : 2,00000</t>
  </si>
  <si>
    <t>728415111R00</t>
  </si>
  <si>
    <t xml:space="preserve">Mřížky, regulátory montáž čtyřhranné větrací nebo ventilační mřížky, do průřezu 0,04 m2,  </t>
  </si>
  <si>
    <t>Odkaz na mn. položky pořadí 71 : 6,00000</t>
  </si>
  <si>
    <t>728415811R00</t>
  </si>
  <si>
    <t>Demontáž větrací nebo ventilační mřížky do průřezu 0,04 m2</t>
  </si>
  <si>
    <t>3+3</t>
  </si>
  <si>
    <t>728_R_001C.8.x</t>
  </si>
  <si>
    <t>Napojení na stávající rozvody "IN SITU", přechodový kus, Pz plech</t>
  </si>
  <si>
    <t>Vlastní</t>
  </si>
  <si>
    <t>Indiv</t>
  </si>
  <si>
    <t>728_R_014A.2</t>
  </si>
  <si>
    <t>Regulace a nastavení průtoků v jednotlivých distribučních elementech a vzduchovodech</t>
  </si>
  <si>
    <t>hod</t>
  </si>
  <si>
    <t>728211620R0x</t>
  </si>
  <si>
    <t>Montáž vzduchové clony 2020x340x700 mm, mtž na závěsné konzoly, šrouby M8x40</t>
  </si>
  <si>
    <t>728212414R0x</t>
  </si>
  <si>
    <t>Montáž regulační klapky plechové do potrubí</t>
  </si>
  <si>
    <t>Odkaz na mn. položky pořadí 69 : 6,00000</t>
  </si>
  <si>
    <t>28323361R</t>
  </si>
  <si>
    <t>páska spojovací Al, PE; samolepicí; jednostranně; spoj parotěsný; š = 50,0 mm; l = 100 m</t>
  </si>
  <si>
    <t>429717522x</t>
  </si>
  <si>
    <t>Klapka regulační 300x150 mm s regulačními listy a jednotným nastaveným úhlem, pozink. ocel</t>
  </si>
  <si>
    <t>42981190R</t>
  </si>
  <si>
    <t>potrubí hladká roura; pozinkovaný plech; pr. 315,0 mm; l = 1 000 mm; použití pro rozvody vzduchu</t>
  </si>
  <si>
    <t>Odkaz na mn. položky pořadí 60 : 11,00000</t>
  </si>
  <si>
    <t>728_R_001</t>
  </si>
  <si>
    <t>Výustka komfortní 300x150 mm do kruhového potrubí, dvouřadá, Qmin = 230 m3/hod, ocel. plech, barva bílá RAL 7035</t>
  </si>
  <si>
    <t>728_R_001K.3.9</t>
  </si>
  <si>
    <t>Klapka škrtící d315 do kruhového potrubí</t>
  </si>
  <si>
    <t>728_R_002</t>
  </si>
  <si>
    <t>Vzduchová clona 2020x340x700 mm, příkon 19 kW, napětí 400 V, průtok VO/SO/NO - 4500/4100/2000 m3/hod</t>
  </si>
  <si>
    <t>728_R_003</t>
  </si>
  <si>
    <t>Regulátor topného výkonu, třístupňová regulace výkonu elektrického ohřívače vzduchové clony</t>
  </si>
  <si>
    <t>728_R_008G</t>
  </si>
  <si>
    <t>Objímka 315 kovová s gumou k upevnění kruhového Pz plech potrubí</t>
  </si>
  <si>
    <t>728_R_010A</t>
  </si>
  <si>
    <t>ZT závitová tyč M8 x 1000 mm</t>
  </si>
  <si>
    <t>998728101R00</t>
  </si>
  <si>
    <t>Přesun hmot pro vzduchotechniku v objektech výšky do 6 m</t>
  </si>
  <si>
    <t>722160811R00</t>
  </si>
  <si>
    <t>Demontáž potrubí z měděných trubek do D 28 mm</t>
  </si>
  <si>
    <t>Odpojení otopných těles : 10+3*2+2*0,6+2*4+2*0,6</t>
  </si>
  <si>
    <t>722161113R00</t>
  </si>
  <si>
    <t>Potrubí z trubek měděných spojované lisováním D 18 mm, s 1,0 mm</t>
  </si>
  <si>
    <t>včetně tvarovek, bez zednických výpomocí,</t>
  </si>
  <si>
    <t>15 : 1,6*2+0,3*2</t>
  </si>
  <si>
    <t>13 : 1,0*2+0,3*2+1,5*2+0,3*2+0,2</t>
  </si>
  <si>
    <t>11 : 0,9*2+0,3*2</t>
  </si>
  <si>
    <t>9 : 0,8*2+0,3*2*2</t>
  </si>
  <si>
    <t>8 : 1,0*2+0,3*2</t>
  </si>
  <si>
    <t>722182014RT1</t>
  </si>
  <si>
    <t>Odkaz na mn. položky pořadí 84 : 10,00000</t>
  </si>
  <si>
    <t>733161903R00</t>
  </si>
  <si>
    <t>Oprava rozvodu potrubí z měděných trubek propojení měděného potrubí, D 18 mm</t>
  </si>
  <si>
    <t>800-731</t>
  </si>
  <si>
    <t>733161962R00</t>
  </si>
  <si>
    <t>Oprava rozvodu potrubí z měděných trubek zaslepení měděného potrubí včetně víčka, D 15 mm</t>
  </si>
  <si>
    <t>733190106R00</t>
  </si>
  <si>
    <t>Tlakové zkoušky potrubí ocelových závitových, plastových, měděných do DN 32</t>
  </si>
  <si>
    <t>Včetně dodávky vody, uzavření a zabezpečení konců potrubí.</t>
  </si>
  <si>
    <t>Odkaz na mn. položky pořadí 79 : 18,00000</t>
  </si>
  <si>
    <t>28377147.AR</t>
  </si>
  <si>
    <t>pouzdro potrubní tvarovatelné; pěnový polyetylén; povrchová úprava Al fólie se skelnou mřížkou; vnitřní průměr 18,0 mm; tl. izolace 25,0 mm; provozní teplota  -65 až 90 °C; tepelná vodivost (10°C) 0,0380 W/mK</t>
  </si>
  <si>
    <t>Potrubí v drážkách : 1,0*2*5</t>
  </si>
  <si>
    <t>998733101R00</t>
  </si>
  <si>
    <t>Přesun hmot pro rozvody potrubí v objektech výšky do 6 m</t>
  </si>
  <si>
    <t>734223122RT2</t>
  </si>
  <si>
    <t>Ventily a kohouty regulační závitové včetně dodávky materiálu termostatický ventil, dvouregulační, DN 15, přímý, mosaz, termostatická hlavice, PN 10, vnitřní závit</t>
  </si>
  <si>
    <t>Odkaz na mn. položky pořadí 90 : 1,00000</t>
  </si>
  <si>
    <t>Odkaz na mn. položky pořadí 91 : 5,00000</t>
  </si>
  <si>
    <t>Odkaz na mn. položky pořadí 92 : 1,00000</t>
  </si>
  <si>
    <t>734266426R00</t>
  </si>
  <si>
    <t>Šroubení včetně dodávky materiálu šroubení pro radiátory typu VK dvoutrubkový systém s vypouštěním, DN EK 20 x 15, rohové, PN 10, bronz</t>
  </si>
  <si>
    <t>Odkaz na mn. položky pořadí 86 : 7,00000</t>
  </si>
  <si>
    <t>998734103R00</t>
  </si>
  <si>
    <t>Přesun hmot pro armatury v objektech výšky do 4 m</t>
  </si>
  <si>
    <t>735000912R00</t>
  </si>
  <si>
    <t>Regulace otopného systému při opravách vyregulování dvojregulačních ventilů a kohoutů s termostatickým ovládáním</t>
  </si>
  <si>
    <t>735157705R00</t>
  </si>
  <si>
    <t>Otopná tělesa panelová počet desek 3, počet přídavných přestupných ploch 3, výška 300 mm, délka 900 mm, provedení ventil kompakt, pravé spodní připojení, s nuceným oběhem, čelní deska profilovaná, včetně dodávky materiálu</t>
  </si>
  <si>
    <t>n1.08 : 1</t>
  </si>
  <si>
    <t>735157714R00</t>
  </si>
  <si>
    <t>Otopná tělesa panelová počet desek 3, počet přídavných přestupných ploch 3, výška 300 mm, délka 2600 mm, provedení ventil kompakt, pravé spodní připojení, s nuceným oběhem, čelní deska profilovaná, včetně dodávky materiálu</t>
  </si>
  <si>
    <t>n1.06 : 4</t>
  </si>
  <si>
    <t>735157785R00</t>
  </si>
  <si>
    <t>Otopná tělesa panelová počet desek 3, počet přídavných přestupných ploch 3, výška 900 mm, délka 900 mm, provedení ventil kompakt, pravé spodní připojení, s nuceným oběhem, čelní deska profilovaná, včetně dodávky materiálu</t>
  </si>
  <si>
    <t>735158230R00</t>
  </si>
  <si>
    <t>Otopná tělesa panelová Doplňkové práce pro otopná tělesa panelová tlakové zkoušky , těles třířadých</t>
  </si>
  <si>
    <t>735151811R00</t>
  </si>
  <si>
    <t>Demontáž otopných těles panelových jednořadých, stavební délky do 1500 mm</t>
  </si>
  <si>
    <t>n1.08 : 2</t>
  </si>
  <si>
    <t>735191905R00</t>
  </si>
  <si>
    <t>Ostatní opravy otopných těles odvzdušnění _x000D_
 otopných těles</t>
  </si>
  <si>
    <t>735191910R00</t>
  </si>
  <si>
    <t>Ostatní opravy otopných těles napuštění vody do otopného systému včetně potrubí (bez kotle a ohříváků)_x000D_
 otopných těles</t>
  </si>
  <si>
    <t>Výhřevná plocha řešeného prostoru : 175</t>
  </si>
  <si>
    <t>735192921R00</t>
  </si>
  <si>
    <t>Ostatní opravy otopných těles zpětná montáž otopných těles panelových_x000D_
 jednořadých, do 150 mm</t>
  </si>
  <si>
    <t>n1.09 - po nátěru bílou barvou : 1</t>
  </si>
  <si>
    <t>735411814R00</t>
  </si>
  <si>
    <t>Demontáž konvektorů přes 2150 mm</t>
  </si>
  <si>
    <t>735494811R00</t>
  </si>
  <si>
    <t>Vypuštění vody z otopných soustav bez kotlů, ohříváků, zásobníků a nádrží</t>
  </si>
  <si>
    <t>( bez kotlů, ohříváků, zásobníků a nádrží )</t>
  </si>
  <si>
    <t>Odkaz na mn. položky pořadí 96 : 175,00000</t>
  </si>
  <si>
    <t>735157705R0x</t>
  </si>
  <si>
    <t>Příplatek za odstín RAL 9005 - černá, dle vzorníku barev dodavatele +30 %, typ 33 - 200/900 mm, odlišení od základního odstínu RAL 9016 - bílá</t>
  </si>
  <si>
    <t>735157705R0x2</t>
  </si>
  <si>
    <t>Příplatek za odstín RAL 9005 - černá, dle vzorníku barev dodavatele +30 %, typ 33 - 200/2600 mm, odlišení od základního odstínu RAL 9016 - bílá</t>
  </si>
  <si>
    <t>735157705R0x4</t>
  </si>
  <si>
    <t>Příplatek za odstín RAL 9005 - černá, dle vzorníku barev dodavatele +30 %, typ 33 - 900/900 mm, odlišení od základního odstínu RAL 9016 - bílá</t>
  </si>
  <si>
    <t>783323330R00</t>
  </si>
  <si>
    <t>Nátěry otopných těles syntetické ocelových radiátorrů deskových, dvojnásobné s 2 x emailováním</t>
  </si>
  <si>
    <t>800-783</t>
  </si>
  <si>
    <t>n1.09 - stávající těleso : 1,0*0,8*2+0,1*0,8*2+0,1*1,0*2</t>
  </si>
  <si>
    <t>783426360R00</t>
  </si>
  <si>
    <t>na vzduchu schnoucí</t>
  </si>
  <si>
    <t>SUM</t>
  </si>
  <si>
    <t>JKSO:</t>
  </si>
  <si>
    <t>801.34</t>
  </si>
  <si>
    <t>budovy učeben odborných škol</t>
  </si>
  <si>
    <t>JKSO</t>
  </si>
  <si>
    <t xml:space="preserve"> m3</t>
  </si>
  <si>
    <t>svislá nosná konstrukce zděná z cihel,tvárnic, bloků</t>
  </si>
  <si>
    <t>JKSOChar</t>
  </si>
  <si>
    <t>rekonstrukce a modernizace objektu s opravou</t>
  </si>
  <si>
    <t>JKSOAkce</t>
  </si>
  <si>
    <t>END</t>
  </si>
  <si>
    <t>342263410R00</t>
  </si>
  <si>
    <t>Úpravy, doplňkové práce a příplatky pro sádrokartonové a sádrovláknité příčky doplňkové práce osazení revizních dvířek do 0,25 m2</t>
  </si>
  <si>
    <t>Včetně vytvoření otvoru a osazení rámu s dvířky a prošroubování.</t>
  </si>
  <si>
    <t>Místnost n1.31 : 1</t>
  </si>
  <si>
    <t>974054721R00</t>
  </si>
  <si>
    <t>Dodatečné vyřezání otvoru v podhledu ze sádrokartonových desek, plochy do 0,25 m2</t>
  </si>
  <si>
    <t>n1.31 - přístup k ventilátoru : 1</t>
  </si>
  <si>
    <t>s0.46 - vsazení kanalizační odbočky : 1</t>
  </si>
  <si>
    <t>Vytápění + vodovod : 1</t>
  </si>
  <si>
    <t>28349012R</t>
  </si>
  <si>
    <t>dvířka revizní plná; materiál PVC; š = 200,0 mm; h = 300,0 mm; barva bílá, šedá</t>
  </si>
  <si>
    <t>Odkaz na mn. položky pořadí 11 : 9,00000</t>
  </si>
  <si>
    <t>971033251R00</t>
  </si>
  <si>
    <t>Vybourání otvorů ve zdivu cihelném z jakýchkoliv cihel pálených_x000D_
 na jakoukoliv maltu vápenou nebo vápenocementovou, plochy do 0,0225 m2, tloušťky do 450 mm</t>
  </si>
  <si>
    <t>VZT : 1</t>
  </si>
  <si>
    <t>Vytápění : 1</t>
  </si>
  <si>
    <t>Kanalizace : 1</t>
  </si>
  <si>
    <t>Vodovod : 1</t>
  </si>
  <si>
    <t>Vodovod : 4*2</t>
  </si>
  <si>
    <t>Odkaz na mn. položky pořadí 15 : 1,00000</t>
  </si>
  <si>
    <t>Odkaz na mn. položky pořadí 17 : 0,50000</t>
  </si>
  <si>
    <t>Odkaz na mn. položky pořadí 18 : 0,50000</t>
  </si>
  <si>
    <t>721170902R00</t>
  </si>
  <si>
    <t>Opravy odpadního potrubí novodurového vsazení odbočky, do D 40 mm</t>
  </si>
  <si>
    <t>S0.46 : 1</t>
  </si>
  <si>
    <t>721176115R00</t>
  </si>
  <si>
    <t>Potrubí HT odpadní svislé vnější průměr D 110 mm, tloušťka stěny 2,7 mm, DN 100</t>
  </si>
  <si>
    <t>721176135R00</t>
  </si>
  <si>
    <t>Potrubí svodné (ležaté) zavěšené vnější průměr D 110 mm, tloušťka stěny 2,7 mm, DN 100</t>
  </si>
  <si>
    <t>28615420.AR</t>
  </si>
  <si>
    <t>zátka hrdlová DN 40,0 mm; PP</t>
  </si>
  <si>
    <t>28615423.AR</t>
  </si>
  <si>
    <t>zátka hrdlová DN 100,0 mm; PP</t>
  </si>
  <si>
    <t>Vodovodní potrubí : 10+3+1</t>
  </si>
  <si>
    <t>3,6*2</t>
  </si>
  <si>
    <t>1,8</t>
  </si>
  <si>
    <t>n1.30 : 1</t>
  </si>
  <si>
    <t>4*2+2,0+2+0,5</t>
  </si>
  <si>
    <t>Potrubí v drážce z 1.PP : 4</t>
  </si>
  <si>
    <t>Odkaz na mn. položky pořadí 37 : 4,00000</t>
  </si>
  <si>
    <t>Odkaz na mn. položky pořadí 35 : 12,50000</t>
  </si>
  <si>
    <t>Odkaz na mn. položky pořadí 29 : 12,50000</t>
  </si>
  <si>
    <t>725110814R00</t>
  </si>
  <si>
    <t>Demontáž klozetů kombinovaných</t>
  </si>
  <si>
    <t>1.32 : 1</t>
  </si>
  <si>
    <t>s1.29 : 1</t>
  </si>
  <si>
    <t>725013128R00</t>
  </si>
  <si>
    <t>Klozetové mísy kombinované pro ZTP, bilé, hluboké splachování, svislý odpad, včetně sedátka, šířka 360 mm, hloubka 670 mm, výška 480 mm</t>
  </si>
  <si>
    <t>n1.31 - WC s funkcí bidetu : 1</t>
  </si>
  <si>
    <t>s1.33 : 3</t>
  </si>
  <si>
    <t>n1.29 : 2</t>
  </si>
  <si>
    <t>725017153R00</t>
  </si>
  <si>
    <t>Umyvadlo invalidní, bílé, šířka 640 mm, hloubka 550 mm</t>
  </si>
  <si>
    <t>n1.31 : 1</t>
  </si>
  <si>
    <t>725230811R00</t>
  </si>
  <si>
    <t>Demontáž bidetů z diturvitu</t>
  </si>
  <si>
    <t>Odkaz na mn. položky pořadí 49 : 1,00000*2</t>
  </si>
  <si>
    <t>Odkaz na mn. položky pořadí 39 : 2,00000</t>
  </si>
  <si>
    <t>n1.30 : 2</t>
  </si>
  <si>
    <t>725823813R00</t>
  </si>
  <si>
    <t>Baterie umyvadlové a dřezové umyvadlová, stojánková, termostatická, standardní, včetně dodávky materiálu</t>
  </si>
  <si>
    <t>S prodlouženým ramínkem.</t>
  </si>
  <si>
    <t>725820801R00</t>
  </si>
  <si>
    <t>Demontáž baterií nástěnných do G 3/4"</t>
  </si>
  <si>
    <t>Odkaz na mn. položky pořadí 41 : 7,00000</t>
  </si>
  <si>
    <t>Odkaz na mn. položky pořadí 43 : 1,00000</t>
  </si>
  <si>
    <t>Odkaz na mn. položky pořadí 42 : 1,00000</t>
  </si>
  <si>
    <t>725860216RT1</t>
  </si>
  <si>
    <t>Zápachová uzávěrka (sifon) pro zařizovací předměty souprava připojovací pro umyvadla; výškově nastavitelná; D 32 mm x 5/4"; mosaz, povrch chrom</t>
  </si>
  <si>
    <t>Odkaz na mn. položky pořadí 50 : 1,00000</t>
  </si>
  <si>
    <t>725860251R00</t>
  </si>
  <si>
    <t>Zápachová uzávěrka (sifon) pro zařizovací předměty umyvadlová, chromovaný kov, včetně dodávky materiálu</t>
  </si>
  <si>
    <t>Odkaz na mn. položky pořadí 54 : 4,00000</t>
  </si>
  <si>
    <t>725017161R00_r1</t>
  </si>
  <si>
    <t>Umyvadlo na šrouby 60 (š.) x 35 (hl). x 5 (v.) cm, z litého mramoru, s otvorem pro baterii</t>
  </si>
  <si>
    <t>728112111R00</t>
  </si>
  <si>
    <t>Kruhové plechové potrubí montáž kruhového plechového potrubí, do průměru d 100 mm</t>
  </si>
  <si>
    <t>Odkaz na mn. položky pořadí 63 : 4,50000</t>
  </si>
  <si>
    <t>728212111R00</t>
  </si>
  <si>
    <t>Tvarovky pro kruhové plechové potrubí do průměru d 100 mm, - oblouku</t>
  </si>
  <si>
    <t>Odkaz na mn. položky pořadí 64 : 3,00000</t>
  </si>
  <si>
    <t>728212411R00</t>
  </si>
  <si>
    <t>Tvarovky pro kruhové plechové potrubí montáž škrticí nebo zpětné klapky do kruhového plechového potrubí, do průměru d 100 mm</t>
  </si>
  <si>
    <t>Odkaz na mn. položky pořadí 68 : 1,00000</t>
  </si>
  <si>
    <t>728413521R00</t>
  </si>
  <si>
    <t xml:space="preserve">Dýzy, talířové ventily montáž talířového ventilu, do průměru d 100 mm,  </t>
  </si>
  <si>
    <t>Odkaz na mn. položky pořadí 65 : 1,00000</t>
  </si>
  <si>
    <t>728616211R00</t>
  </si>
  <si>
    <t>Ventilátory diagonálního nízkotlakého montáž diagonálního nízkotlakého potrubního ventilátoru do kruhového potrubí, do průměru d 100 mm</t>
  </si>
  <si>
    <t>Odkaz na mn. položky pořadí 62 : 1,00000</t>
  </si>
  <si>
    <t>Napojení na stávající rozvody "IN SITU", DN 100, Pz plech</t>
  </si>
  <si>
    <t>Napojení kruhového průřezu DN 100 na čtyřhraný 400x400 mm : 1</t>
  </si>
  <si>
    <t>42912156R_001</t>
  </si>
  <si>
    <t>Ventilátor diagonální do kruhového potrubí 160/100, max. průtok 180 m3/hod., výkon 9 W, připojení průměr 100 mm, hm. 1,4 kg</t>
  </si>
  <si>
    <t>42981181R</t>
  </si>
  <si>
    <t>potrubí hladká roura; pozinkovaný plech; pr. 100,0 mm; l = 1 000 mm; použití pro rozvody vzduchu</t>
  </si>
  <si>
    <t>429822002R</t>
  </si>
  <si>
    <t>tvarovka do potrubí kruhová; oblouk segmentový 90°; d = 100 mm; materiál ocel; povrch pozink; se 3-mi segmenty</t>
  </si>
  <si>
    <t>728_R_004DE</t>
  </si>
  <si>
    <t>Talířový ventil univerzální d = 100 mm, bílá barva RAL 9003, mat. PP</t>
  </si>
  <si>
    <t>728_R_008B</t>
  </si>
  <si>
    <t>Objímka 100 kovová s gumou k upevnění kruhového Pz plech potrubí</t>
  </si>
  <si>
    <t>728_R_18B</t>
  </si>
  <si>
    <t>Klapka zpětná kruhová 100, na Spiro, motýlová</t>
  </si>
  <si>
    <t>722161111R00</t>
  </si>
  <si>
    <t>Potrubí z trubek měděných spojované lisováním D 12 mm, s 1,0 mm</t>
  </si>
  <si>
    <t>Přívodní a vratné potrubí k otopnému tělesu : (3,3+1,2)*2</t>
  </si>
  <si>
    <t>Odkaz na mn. položky pořadí 74 : 9,00000</t>
  </si>
  <si>
    <t>733161901R00</t>
  </si>
  <si>
    <t>Oprava rozvodu potrubí z měděných trubek propojení měděného potrubí, D 12 mm</t>
  </si>
  <si>
    <t>Odkaz na mn. položky pořadí 70 : 9,00000</t>
  </si>
  <si>
    <t>283771434R</t>
  </si>
  <si>
    <t>pouzdro potrubní tvarovatelné; pěnový polyetylén; povrchová úprava Al fólie se skelnou mřížkou; vnitřní průměr 15,0 mm; tl. izolace 25,0 mm; provozní teplota  -65 až 90 °C; tepelná vodivost (10°C) 0,0380 W/mK</t>
  </si>
  <si>
    <t>734263772R00</t>
  </si>
  <si>
    <t>Šroubení včetně dodávky materiálu svěrné šroubení pro měděné potrubí , D 15 x EK , přímé, PN 10, mosaz</t>
  </si>
  <si>
    <t>735157260R00</t>
  </si>
  <si>
    <t>Otopná tělesa panelová počet desek 1, počet přídavných přestupných ploch 1, výška 600 mm, délka 400 mm, provedení ventil kompakt, pravé spodní připojení, s nuceným oběhem, čelní deska profilovaná, včetně dodávky materiálu</t>
  </si>
  <si>
    <t>735158210R00</t>
  </si>
  <si>
    <t>Otopná tělesa panelová Doplňkové práce pro otopná tělesa panelová tlakové zkoušky , těles jednořadých</t>
  </si>
  <si>
    <t>Odkaz na mn. položky pořadí 81 : 1,00000</t>
  </si>
  <si>
    <t>Nové otopné těleso : 1</t>
  </si>
  <si>
    <t>Stávající otopná tělesa : 5</t>
  </si>
  <si>
    <t>Stáv. a nové otopné těleso : 2,4+0,6*0,4</t>
  </si>
  <si>
    <t>Stávající otopná tělesa : 5*0,6*0,8</t>
  </si>
  <si>
    <t>120001101R00</t>
  </si>
  <si>
    <t>Ztížené vykopávky v horninách jakékoliv třídy</t>
  </si>
  <si>
    <t>m3</t>
  </si>
  <si>
    <t>800-1</t>
  </si>
  <si>
    <t>příplatek k cenám vykopávek za ztížení vykopávky v blízkosti podzemního vedení nebo výbušnin v horninách jakékoliv třídy,</t>
  </si>
  <si>
    <t>Odkaz na mn. položky pořadí 2 : 8,00000</t>
  </si>
  <si>
    <t>139601102R00</t>
  </si>
  <si>
    <t>Ruční výkop jam, rýh a šachet v hornině 3</t>
  </si>
  <si>
    <t>s přehozením na vzdálenost do 5 m nebo s naložením na ruční dopravní prostředek</t>
  </si>
  <si>
    <t>10*0,8*1</t>
  </si>
  <si>
    <t>162201101R00</t>
  </si>
  <si>
    <t>Vodorovné přemístění výkopku z horniny 1 až 4, na vzdálenost do 20 m</t>
  </si>
  <si>
    <t>po suchu, bez naložení výkopku, avšak se složením bez rozhrnutí, zpáteční cesta vozidla.</t>
  </si>
  <si>
    <t>Odkaz na mn. položky pořadí 2 : 8,00000*2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</si>
  <si>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</si>
  <si>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</si>
  <si>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</si>
  <si>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</si>
  <si>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 xml:space="preserve">Včetně rozprostření 0,6 m3 (lože) a zhutnění : 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</si>
  <si>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</si>
  <si>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</si>
  <si>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</si>
  <si>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10*0,5*0,5</t>
  </si>
  <si>
    <t>212532111R00</t>
  </si>
  <si>
    <t>Lože pro trativody z kameniva hrubého drceného frskce 16-32 mm</t>
  </si>
  <si>
    <t>800-2</t>
  </si>
  <si>
    <t>Včetně vyčištění dna rýh.</t>
  </si>
  <si>
    <t>10*0,2*0,3</t>
  </si>
  <si>
    <t>212971110R00</t>
  </si>
  <si>
    <t xml:space="preserve">Zřízení opláštění odvod. trativodů z geotextilie o sklonu do 2,5,  </t>
  </si>
  <si>
    <t>v rýze nebo v zářezu se stěnami,</t>
  </si>
  <si>
    <t>10*(0,3+0,2)*2</t>
  </si>
  <si>
    <t>871228111R00</t>
  </si>
  <si>
    <t>Kladení dren. potrubí do rýhy, tvr. PVC, do 150 mm</t>
  </si>
  <si>
    <t>974054615R0x</t>
  </si>
  <si>
    <t>Vyvrtání otvoru do plastové šachty pro napojení zaústění drenáže DN 100</t>
  </si>
  <si>
    <t>28611223.AR</t>
  </si>
  <si>
    <t>trubka plastová drenážní PVC; ohebná; perforovaná po celém obvodu; DN 100,0 mm</t>
  </si>
  <si>
    <t>28697104.AR</t>
  </si>
  <si>
    <t>spojka/nátrubek PP; "in situ"; di = 110,0 mm</t>
  </si>
  <si>
    <t>Napojení na stáv. šachtu - zaústění drenážního potrubí : 1</t>
  </si>
  <si>
    <t>69366198R</t>
  </si>
  <si>
    <t>geotextilie PP; funkce separační, ochranná, výztužná, filtrační; plošná hmotnost 300 g/m2; zpevněná oboustranně</t>
  </si>
  <si>
    <t>Odkaz na mn. položky pořadí 7 : 10,00000</t>
  </si>
  <si>
    <t>998276101R00</t>
  </si>
  <si>
    <t>Přesun hmot pro trubní vedení z trub plastových nebo sklolaminátových v otevřeném výkopu</t>
  </si>
  <si>
    <t>vodovodu nebo kanalizace ražené nebo hloubené (827 1.1, 827 1.9, 827 2.1, 827 2.9), drobných objektů</t>
  </si>
  <si>
    <t>na vzdálenost 15 m od hrany výkopu nebo od okraje šachty</t>
  </si>
  <si>
    <t>Nátěry potrubí a armatur syntetické potrubí, na DN 300 mm, dvojnásobné s 1x emailováním a základním nátěrem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</si>
</sst>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3.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36</v>
      </c>
    </row>
    <row r="2" spans="1:7" ht="57.75" customHeight="1" x14ac:dyDescent="0.2">
      <c r="A2" s="194" t="s">
        <v>37</v>
      </c>
      <c r="B2" s="194"/>
      <c r="C2" s="194"/>
      <c r="D2" s="194"/>
      <c r="E2" s="194"/>
      <c r="F2" s="194"/>
      <c r="G2" s="194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5"/>
  <sheetViews>
    <sheetView showGridLines="0" topLeftCell="B1" zoomScaleNormal="100" zoomScaleSheetLayoutView="75" workbookViewId="0">
      <selection activeCell="N22" sqref="N2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" customWidth="1"/>
  </cols>
  <sheetData>
    <row r="1" spans="1:15" ht="33.75" customHeight="1" x14ac:dyDescent="0.2">
      <c r="A1" s="47" t="s">
        <v>34</v>
      </c>
      <c r="B1" s="195" t="s">
        <v>39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2"/>
      <c r="B2" s="76" t="s">
        <v>22</v>
      </c>
      <c r="C2" s="77"/>
      <c r="D2" s="78" t="s">
        <v>41</v>
      </c>
      <c r="E2" s="204" t="s">
        <v>42</v>
      </c>
      <c r="F2" s="205"/>
      <c r="G2" s="205"/>
      <c r="H2" s="205"/>
      <c r="I2" s="205"/>
      <c r="J2" s="206"/>
      <c r="O2" s="1"/>
    </row>
    <row r="3" spans="1:15" ht="27" hidden="1" customHeight="1" x14ac:dyDescent="0.2">
      <c r="A3" s="2"/>
      <c r="B3" s="79"/>
      <c r="C3" s="77"/>
      <c r="D3" s="80"/>
      <c r="E3" s="207"/>
      <c r="F3" s="208"/>
      <c r="G3" s="208"/>
      <c r="H3" s="208"/>
      <c r="I3" s="208"/>
      <c r="J3" s="209"/>
    </row>
    <row r="4" spans="1:15" ht="23.25" customHeight="1" x14ac:dyDescent="0.2">
      <c r="A4" s="2"/>
      <c r="B4" s="81"/>
      <c r="C4" s="82"/>
      <c r="D4" s="83"/>
      <c r="E4" s="217"/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40</v>
      </c>
      <c r="D5" s="221"/>
      <c r="E5" s="222"/>
      <c r="F5" s="222"/>
      <c r="G5" s="22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23"/>
      <c r="E6" s="224"/>
      <c r="F6" s="224"/>
      <c r="G6" s="224"/>
      <c r="H6" s="18" t="s">
        <v>32</v>
      </c>
      <c r="I6" s="22"/>
      <c r="J6" s="8"/>
    </row>
    <row r="7" spans="1:15" ht="15.75" customHeight="1" x14ac:dyDescent="0.2">
      <c r="A7" s="2"/>
      <c r="B7" s="29"/>
      <c r="C7" s="56"/>
      <c r="D7" s="53"/>
      <c r="E7" s="225"/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32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1"/>
      <c r="E11" s="211"/>
      <c r="F11" s="211"/>
      <c r="G11" s="211"/>
      <c r="H11" s="18" t="s">
        <v>38</v>
      </c>
      <c r="I11" s="85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32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30</v>
      </c>
      <c r="C15" s="61"/>
      <c r="D15" s="54"/>
      <c r="E15" s="210"/>
      <c r="F15" s="210"/>
      <c r="G15" s="212"/>
      <c r="H15" s="212"/>
      <c r="I15" s="212" t="s">
        <v>27</v>
      </c>
      <c r="J15" s="213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01"/>
      <c r="F16" s="202"/>
      <c r="G16" s="201"/>
      <c r="H16" s="202"/>
      <c r="I16" s="201">
        <f>SUMIF(F58:F71,A16,I58:I71)+SUMIF(F58:F71,"PSU",I58:I71)</f>
        <v>0</v>
      </c>
      <c r="J16" s="203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01"/>
      <c r="F17" s="202"/>
      <c r="G17" s="201"/>
      <c r="H17" s="202"/>
      <c r="I17" s="201">
        <f>SUMIF(F58:F71,A17,I58:I71)</f>
        <v>0</v>
      </c>
      <c r="J17" s="203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01"/>
      <c r="F18" s="202"/>
      <c r="G18" s="201"/>
      <c r="H18" s="202"/>
      <c r="I18" s="201">
        <f>SUMIF(F58:F71,A18,I58:I71)</f>
        <v>0</v>
      </c>
      <c r="J18" s="203"/>
    </row>
    <row r="19" spans="1:10" ht="23.25" customHeight="1" x14ac:dyDescent="0.2">
      <c r="A19" s="143" t="s">
        <v>88</v>
      </c>
      <c r="B19" s="38"/>
      <c r="C19" s="62"/>
      <c r="D19" s="63"/>
      <c r="E19" s="201"/>
      <c r="F19" s="202"/>
      <c r="G19" s="201"/>
      <c r="H19" s="202"/>
      <c r="I19" s="201"/>
      <c r="J19" s="203"/>
    </row>
    <row r="20" spans="1:10" ht="23.25" customHeight="1" x14ac:dyDescent="0.2">
      <c r="A20" s="143" t="s">
        <v>89</v>
      </c>
      <c r="B20" s="38"/>
      <c r="C20" s="62"/>
      <c r="D20" s="63"/>
      <c r="E20" s="201"/>
      <c r="F20" s="202"/>
      <c r="G20" s="201"/>
      <c r="H20" s="202"/>
      <c r="I20" s="201"/>
      <c r="J20" s="203"/>
    </row>
    <row r="21" spans="1:10" ht="23.25" customHeight="1" x14ac:dyDescent="0.2">
      <c r="A21" s="2"/>
      <c r="B21" s="48" t="s">
        <v>27</v>
      </c>
      <c r="C21" s="64"/>
      <c r="D21" s="65"/>
      <c r="E21" s="214"/>
      <c r="F21" s="215"/>
      <c r="G21" s="214"/>
      <c r="H21" s="215"/>
      <c r="I21" s="214">
        <f>SUM(I16:J20)</f>
        <v>0</v>
      </c>
      <c r="J21" s="232"/>
    </row>
    <row r="22" spans="1:10" ht="33" customHeight="1" x14ac:dyDescent="0.2">
      <c r="A22" s="2"/>
      <c r="B22" s="42" t="s">
        <v>31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30">
        <f>ZakladDPHSniVypocet</f>
        <v>0</v>
      </c>
      <c r="H23" s="231"/>
      <c r="I23" s="23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28">
        <f>I23*E23/100</f>
        <v>0</v>
      </c>
      <c r="H24" s="229"/>
      <c r="I24" s="22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30">
        <f>ZakladDPHZaklVypocet</f>
        <v>0</v>
      </c>
      <c r="H25" s="231"/>
      <c r="I25" s="23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8">
        <f>I25*E25/100</f>
        <v>0</v>
      </c>
      <c r="H26" s="199"/>
      <c r="I26" s="19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00">
        <f>CenaCelkemBezDPH-(ZakladDPHSni+ZakladDPHZakl)</f>
        <v>0</v>
      </c>
      <c r="H27" s="200"/>
      <c r="I27" s="20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34">
        <f>IF(A28&gt;50, ROUNDUP(A27, 0), ROUNDDOWN(A27, 0))</f>
        <v>0</v>
      </c>
      <c r="H28" s="234"/>
      <c r="I28" s="234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33</v>
      </c>
      <c r="C29" s="121"/>
      <c r="D29" s="121"/>
      <c r="E29" s="121"/>
      <c r="F29" s="122"/>
      <c r="G29" s="233">
        <f>ZakladDPHSni+DPHSni+ZakladDPHZakl+DPHZakl+Zaokrouhleni</f>
        <v>0</v>
      </c>
      <c r="H29" s="233"/>
      <c r="I29" s="233"/>
      <c r="J29" s="123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35"/>
      <c r="E34" s="236"/>
      <c r="G34" s="237"/>
      <c r="H34" s="238"/>
      <c r="I34" s="238"/>
      <c r="J34" s="25"/>
    </row>
    <row r="35" spans="1:52" ht="12.75" customHeight="1" x14ac:dyDescent="0.2">
      <c r="A35" s="2"/>
      <c r="B35" s="2"/>
      <c r="D35" s="227" t="s">
        <v>2</v>
      </c>
      <c r="E35" s="22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35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52" ht="25.5" hidden="1" customHeight="1" x14ac:dyDescent="0.2">
      <c r="A39" s="88">
        <v>1</v>
      </c>
      <c r="B39" s="99" t="s">
        <v>43</v>
      </c>
      <c r="C39" s="239"/>
      <c r="D39" s="239"/>
      <c r="E39" s="239"/>
      <c r="F39" s="100">
        <f>'1 D.1.4.1 Pol'!AE259+'1 D.1.4.2 Pol'!AE198+'1 D.1.4.3 Pol'!AE45</f>
        <v>0</v>
      </c>
      <c r="G39" s="101">
        <f>'1 D.1.4.1 Pol'!AF259+'1 D.1.4.2 Pol'!AF198+'1 D.1.4.3 Pol'!AF45</f>
        <v>0</v>
      </c>
      <c r="H39" s="102"/>
      <c r="I39" s="103">
        <f t="shared" ref="I39:I44" si="1">F39+G39+H39</f>
        <v>0</v>
      </c>
      <c r="J39" s="104" t="str">
        <f t="shared" ref="J39:J44" si="2">IF(CenaCelkemVypocet=0,"",I39/CenaCelkemVypocet*100)</f>
        <v/>
      </c>
    </row>
    <row r="40" spans="1:52" ht="25.5" customHeight="1" x14ac:dyDescent="0.2">
      <c r="A40" s="88">
        <v>2</v>
      </c>
      <c r="B40" s="105"/>
      <c r="C40" s="240" t="s">
        <v>44</v>
      </c>
      <c r="D40" s="240"/>
      <c r="E40" s="240"/>
      <c r="F40" s="106"/>
      <c r="G40" s="107"/>
      <c r="H40" s="107"/>
      <c r="I40" s="108">
        <f t="shared" si="1"/>
        <v>0</v>
      </c>
      <c r="J40" s="109" t="str">
        <f t="shared" si="2"/>
        <v/>
      </c>
    </row>
    <row r="41" spans="1:52" ht="25.5" customHeight="1" x14ac:dyDescent="0.2">
      <c r="A41" s="88">
        <v>2</v>
      </c>
      <c r="B41" s="105" t="s">
        <v>45</v>
      </c>
      <c r="C41" s="240" t="s">
        <v>46</v>
      </c>
      <c r="D41" s="240"/>
      <c r="E41" s="240"/>
      <c r="F41" s="106">
        <f>'1 D.1.4.1 Pol'!AE259+'1 D.1.4.2 Pol'!AE198+'1 D.1.4.3 Pol'!AE45</f>
        <v>0</v>
      </c>
      <c r="G41" s="107">
        <f>'1 D.1.4.1 Pol'!AF259+'1 D.1.4.2 Pol'!AF198+'1 D.1.4.3 Pol'!AF45</f>
        <v>0</v>
      </c>
      <c r="H41" s="107"/>
      <c r="I41" s="108">
        <f t="shared" si="1"/>
        <v>0</v>
      </c>
      <c r="J41" s="109" t="str">
        <f t="shared" si="2"/>
        <v/>
      </c>
    </row>
    <row r="42" spans="1:52" ht="25.5" customHeight="1" x14ac:dyDescent="0.2">
      <c r="A42" s="88">
        <v>3</v>
      </c>
      <c r="B42" s="110" t="s">
        <v>47</v>
      </c>
      <c r="C42" s="239" t="s">
        <v>48</v>
      </c>
      <c r="D42" s="239"/>
      <c r="E42" s="239"/>
      <c r="F42" s="111">
        <f>'1 D.1.4.1 Pol'!AE259</f>
        <v>0</v>
      </c>
      <c r="G42" s="102">
        <f>'1 D.1.4.1 Pol'!AF259</f>
        <v>0</v>
      </c>
      <c r="H42" s="102"/>
      <c r="I42" s="103">
        <f t="shared" si="1"/>
        <v>0</v>
      </c>
      <c r="J42" s="104" t="str">
        <f t="shared" si="2"/>
        <v/>
      </c>
    </row>
    <row r="43" spans="1:52" ht="25.5" customHeight="1" x14ac:dyDescent="0.2">
      <c r="A43" s="88">
        <v>3</v>
      </c>
      <c r="B43" s="110" t="s">
        <v>49</v>
      </c>
      <c r="C43" s="239" t="s">
        <v>50</v>
      </c>
      <c r="D43" s="239"/>
      <c r="E43" s="239"/>
      <c r="F43" s="111">
        <f>'1 D.1.4.2 Pol'!AE198</f>
        <v>0</v>
      </c>
      <c r="G43" s="102">
        <f>'1 D.1.4.2 Pol'!AF198</f>
        <v>0</v>
      </c>
      <c r="H43" s="102"/>
      <c r="I43" s="103">
        <f t="shared" si="1"/>
        <v>0</v>
      </c>
      <c r="J43" s="104" t="str">
        <f t="shared" si="2"/>
        <v/>
      </c>
    </row>
    <row r="44" spans="1:52" ht="25.5" customHeight="1" x14ac:dyDescent="0.2">
      <c r="A44" s="88">
        <v>3</v>
      </c>
      <c r="B44" s="110" t="s">
        <v>51</v>
      </c>
      <c r="C44" s="239" t="s">
        <v>52</v>
      </c>
      <c r="D44" s="239"/>
      <c r="E44" s="239"/>
      <c r="F44" s="111">
        <f>'1 D.1.4.3 Pol'!AE45</f>
        <v>0</v>
      </c>
      <c r="G44" s="102">
        <f>'1 D.1.4.3 Pol'!AF45</f>
        <v>0</v>
      </c>
      <c r="H44" s="102"/>
      <c r="I44" s="103">
        <f t="shared" si="1"/>
        <v>0</v>
      </c>
      <c r="J44" s="104" t="str">
        <f t="shared" si="2"/>
        <v/>
      </c>
    </row>
    <row r="45" spans="1:52" ht="25.5" customHeight="1" x14ac:dyDescent="0.2">
      <c r="A45" s="88"/>
      <c r="B45" s="241" t="s">
        <v>53</v>
      </c>
      <c r="C45" s="242"/>
      <c r="D45" s="242"/>
      <c r="E45" s="242"/>
      <c r="F45" s="112">
        <f>SUMIF(A39:A44,"=1",F39:F44)</f>
        <v>0</v>
      </c>
      <c r="G45" s="113">
        <f>SUMIF(A39:A44,"=1",G39:G44)</f>
        <v>0</v>
      </c>
      <c r="H45" s="113">
        <f>SUMIF(A39:A44,"=1",H39:H44)</f>
        <v>0</v>
      </c>
      <c r="I45" s="114">
        <f>SUMIF(A39:A44,"=1",I39:I44)</f>
        <v>0</v>
      </c>
      <c r="J45" s="115">
        <f>SUMIF(A39:A44,"=1",J39:J44)</f>
        <v>0</v>
      </c>
    </row>
    <row r="47" spans="1:52" x14ac:dyDescent="0.2">
      <c r="A47" t="s">
        <v>55</v>
      </c>
      <c r="B47" t="s">
        <v>56</v>
      </c>
    </row>
    <row r="48" spans="1:52" ht="25.5" x14ac:dyDescent="0.2">
      <c r="B48" s="243" t="s">
        <v>57</v>
      </c>
      <c r="C48" s="243"/>
      <c r="D48" s="243"/>
      <c r="E48" s="243"/>
      <c r="F48" s="243"/>
      <c r="G48" s="243"/>
      <c r="H48" s="243"/>
      <c r="I48" s="243"/>
      <c r="J48" s="243"/>
      <c r="AZ48" s="124" t="str">
        <f>B48</f>
        <v>Cenová úroveň položkového rozpočtu je RTS 20/I. Položky uvedené s odlišnou cenovou úrovní nejsou aktualizovány v cenové databázi RTS 20/I (např. nižší RTS 19/I, indiv. apod.).</v>
      </c>
    </row>
    <row r="49" spans="1:52" x14ac:dyDescent="0.2">
      <c r="A49" t="s">
        <v>55</v>
      </c>
      <c r="B49" t="s">
        <v>58</v>
      </c>
    </row>
    <row r="50" spans="1:52" ht="25.5" x14ac:dyDescent="0.2">
      <c r="B50" s="243" t="s">
        <v>57</v>
      </c>
      <c r="C50" s="243"/>
      <c r="D50" s="243"/>
      <c r="E50" s="243"/>
      <c r="F50" s="243"/>
      <c r="G50" s="243"/>
      <c r="H50" s="243"/>
      <c r="I50" s="243"/>
      <c r="J50" s="243"/>
      <c r="AZ50" s="124" t="str">
        <f>B50</f>
        <v>Cenová úroveň položkového rozpočtu je RTS 20/I. Položky uvedené s odlišnou cenovou úrovní nejsou aktualizovány v cenové databázi RTS 20/I (např. nižší RTS 19/I, indiv. apod.).</v>
      </c>
    </row>
    <row r="51" spans="1:52" x14ac:dyDescent="0.2">
      <c r="A51" t="s">
        <v>55</v>
      </c>
      <c r="B51" t="s">
        <v>59</v>
      </c>
    </row>
    <row r="52" spans="1:52" ht="25.5" x14ac:dyDescent="0.2">
      <c r="B52" s="243" t="s">
        <v>57</v>
      </c>
      <c r="C52" s="243"/>
      <c r="D52" s="243"/>
      <c r="E52" s="243"/>
      <c r="F52" s="243"/>
      <c r="G52" s="243"/>
      <c r="H52" s="243"/>
      <c r="I52" s="243"/>
      <c r="J52" s="243"/>
      <c r="AZ52" s="124" t="str">
        <f>B52</f>
        <v>Cenová úroveň položkového rozpočtu je RTS 20/I. Položky uvedené s odlišnou cenovou úrovní nejsou aktualizovány v cenové databázi RTS 20/I (např. nižší RTS 19/I, indiv. apod.).</v>
      </c>
    </row>
    <row r="55" spans="1:52" ht="15.75" x14ac:dyDescent="0.25">
      <c r="B55" s="125" t="s">
        <v>60</v>
      </c>
    </row>
    <row r="57" spans="1:52" ht="25.5" customHeight="1" x14ac:dyDescent="0.2">
      <c r="A57" s="127"/>
      <c r="B57" s="130" t="s">
        <v>17</v>
      </c>
      <c r="C57" s="130" t="s">
        <v>5</v>
      </c>
      <c r="D57" s="131"/>
      <c r="E57" s="131"/>
      <c r="F57" s="132" t="s">
        <v>61</v>
      </c>
      <c r="G57" s="132"/>
      <c r="H57" s="132"/>
      <c r="I57" s="132" t="s">
        <v>27</v>
      </c>
      <c r="J57" s="132" t="s">
        <v>0</v>
      </c>
    </row>
    <row r="58" spans="1:52" ht="36.75" customHeight="1" x14ac:dyDescent="0.2">
      <c r="A58" s="128"/>
      <c r="B58" s="133" t="s">
        <v>45</v>
      </c>
      <c r="C58" s="244" t="s">
        <v>62</v>
      </c>
      <c r="D58" s="245"/>
      <c r="E58" s="245"/>
      <c r="F58" s="139" t="s">
        <v>24</v>
      </c>
      <c r="G58" s="140"/>
      <c r="H58" s="140"/>
      <c r="I58" s="140">
        <f>'1 D.1.4.3 Pol'!G8</f>
        <v>0</v>
      </c>
      <c r="J58" s="137" t="str">
        <f>IF(I72=0,"",I58/I72*100)</f>
        <v/>
      </c>
    </row>
    <row r="59" spans="1:52" ht="36.75" customHeight="1" x14ac:dyDescent="0.2">
      <c r="A59" s="128"/>
      <c r="B59" s="133" t="s">
        <v>63</v>
      </c>
      <c r="C59" s="244" t="s">
        <v>64</v>
      </c>
      <c r="D59" s="245"/>
      <c r="E59" s="245"/>
      <c r="F59" s="139" t="s">
        <v>24</v>
      </c>
      <c r="G59" s="140"/>
      <c r="H59" s="140"/>
      <c r="I59" s="140">
        <f>'1 D.1.4.3 Pol'!G26</f>
        <v>0</v>
      </c>
      <c r="J59" s="137" t="str">
        <f>IF(I72=0,"",I59/I72*100)</f>
        <v/>
      </c>
    </row>
    <row r="60" spans="1:52" ht="36.75" customHeight="1" x14ac:dyDescent="0.2">
      <c r="A60" s="128"/>
      <c r="B60" s="133" t="s">
        <v>65</v>
      </c>
      <c r="C60" s="244" t="s">
        <v>66</v>
      </c>
      <c r="D60" s="245"/>
      <c r="E60" s="245"/>
      <c r="F60" s="139" t="s">
        <v>24</v>
      </c>
      <c r="G60" s="140"/>
      <c r="H60" s="140"/>
      <c r="I60" s="140">
        <f>'1 D.1.4.1 Pol'!G8+'1 D.1.4.2 Pol'!G8</f>
        <v>0</v>
      </c>
      <c r="J60" s="137" t="str">
        <f>IF(I72=0,"",I60/I72*100)</f>
        <v/>
      </c>
    </row>
    <row r="61" spans="1:52" ht="36.75" customHeight="1" x14ac:dyDescent="0.2">
      <c r="A61" s="128"/>
      <c r="B61" s="133" t="s">
        <v>67</v>
      </c>
      <c r="C61" s="244" t="s">
        <v>68</v>
      </c>
      <c r="D61" s="245"/>
      <c r="E61" s="245"/>
      <c r="F61" s="139" t="s">
        <v>24</v>
      </c>
      <c r="G61" s="140"/>
      <c r="H61" s="140"/>
      <c r="I61" s="140">
        <f>'1 D.1.4.1 Pol'!G13</f>
        <v>0</v>
      </c>
      <c r="J61" s="137" t="str">
        <f>IF(I72=0,"",I61/I72*100)</f>
        <v/>
      </c>
    </row>
    <row r="62" spans="1:52" ht="36.75" customHeight="1" x14ac:dyDescent="0.2">
      <c r="A62" s="128"/>
      <c r="B62" s="133" t="s">
        <v>67</v>
      </c>
      <c r="C62" s="244" t="s">
        <v>69</v>
      </c>
      <c r="D62" s="245"/>
      <c r="E62" s="245"/>
      <c r="F62" s="139" t="s">
        <v>24</v>
      </c>
      <c r="G62" s="140"/>
      <c r="H62" s="140"/>
      <c r="I62" s="140">
        <f>'1 D.1.4.2 Pol'!G22</f>
        <v>0</v>
      </c>
      <c r="J62" s="137" t="str">
        <f>IF(I72=0,"",I62/I72*100)</f>
        <v/>
      </c>
    </row>
    <row r="63" spans="1:52" ht="36.75" customHeight="1" x14ac:dyDescent="0.2">
      <c r="A63" s="128"/>
      <c r="B63" s="133" t="s">
        <v>70</v>
      </c>
      <c r="C63" s="244" t="s">
        <v>71</v>
      </c>
      <c r="D63" s="245"/>
      <c r="E63" s="245"/>
      <c r="F63" s="139" t="s">
        <v>24</v>
      </c>
      <c r="G63" s="140"/>
      <c r="H63" s="140"/>
      <c r="I63" s="140">
        <f>'1 D.1.4.3 Pol'!G40</f>
        <v>0</v>
      </c>
      <c r="J63" s="137" t="str">
        <f>IF(I72=0,"",I63/I72*100)</f>
        <v/>
      </c>
    </row>
    <row r="64" spans="1:52" ht="36.75" customHeight="1" x14ac:dyDescent="0.2">
      <c r="A64" s="128"/>
      <c r="B64" s="133" t="s">
        <v>72</v>
      </c>
      <c r="C64" s="244" t="s">
        <v>73</v>
      </c>
      <c r="D64" s="245"/>
      <c r="E64" s="245"/>
      <c r="F64" s="139" t="s">
        <v>25</v>
      </c>
      <c r="G64" s="140"/>
      <c r="H64" s="140"/>
      <c r="I64" s="140">
        <f>'1 D.1.4.1 Pol'!G34+'1 D.1.4.2 Pol'!G38</f>
        <v>0</v>
      </c>
      <c r="J64" s="137" t="str">
        <f>IF(I72=0,"",I64/I72*100)</f>
        <v/>
      </c>
    </row>
    <row r="65" spans="1:10" ht="36.75" customHeight="1" x14ac:dyDescent="0.2">
      <c r="A65" s="128"/>
      <c r="B65" s="133" t="s">
        <v>74</v>
      </c>
      <c r="C65" s="244" t="s">
        <v>75</v>
      </c>
      <c r="D65" s="245"/>
      <c r="E65" s="245"/>
      <c r="F65" s="139" t="s">
        <v>25</v>
      </c>
      <c r="G65" s="140"/>
      <c r="H65" s="140"/>
      <c r="I65" s="140">
        <f>'1 D.1.4.1 Pol'!G71+'1 D.1.4.2 Pol'!G68</f>
        <v>0</v>
      </c>
      <c r="J65" s="137" t="str">
        <f>IF(I72=0,"",I65/I72*100)</f>
        <v/>
      </c>
    </row>
    <row r="66" spans="1:10" ht="36.75" customHeight="1" x14ac:dyDescent="0.2">
      <c r="A66" s="128"/>
      <c r="B66" s="133" t="s">
        <v>76</v>
      </c>
      <c r="C66" s="244" t="s">
        <v>77</v>
      </c>
      <c r="D66" s="245"/>
      <c r="E66" s="245"/>
      <c r="F66" s="139" t="s">
        <v>25</v>
      </c>
      <c r="G66" s="140"/>
      <c r="H66" s="140"/>
      <c r="I66" s="140">
        <f>'1 D.1.4.1 Pol'!G125+'1 D.1.4.2 Pol'!G98</f>
        <v>0</v>
      </c>
      <c r="J66" s="137" t="str">
        <f>IF(I72=0,"",I66/I72*100)</f>
        <v/>
      </c>
    </row>
    <row r="67" spans="1:10" ht="36.75" customHeight="1" x14ac:dyDescent="0.2">
      <c r="A67" s="128"/>
      <c r="B67" s="133" t="s">
        <v>78</v>
      </c>
      <c r="C67" s="244" t="s">
        <v>79</v>
      </c>
      <c r="D67" s="245"/>
      <c r="E67" s="245"/>
      <c r="F67" s="139" t="s">
        <v>25</v>
      </c>
      <c r="G67" s="140"/>
      <c r="H67" s="140"/>
      <c r="I67" s="140">
        <f>'1 D.1.4.1 Pol'!G155+'1 D.1.4.2 Pol'!G140</f>
        <v>0</v>
      </c>
      <c r="J67" s="137" t="str">
        <f>IF(I72=0,"",I67/I72*100)</f>
        <v/>
      </c>
    </row>
    <row r="68" spans="1:10" ht="36.75" customHeight="1" x14ac:dyDescent="0.2">
      <c r="A68" s="128"/>
      <c r="B68" s="133" t="s">
        <v>80</v>
      </c>
      <c r="C68" s="244" t="s">
        <v>81</v>
      </c>
      <c r="D68" s="245"/>
      <c r="E68" s="245"/>
      <c r="F68" s="139" t="s">
        <v>25</v>
      </c>
      <c r="G68" s="140"/>
      <c r="H68" s="140"/>
      <c r="I68" s="140">
        <f>'1 D.1.4.1 Pol'!G186+'1 D.1.4.2 Pol'!G164</f>
        <v>0</v>
      </c>
      <c r="J68" s="137" t="str">
        <f>IF(I72=0,"",I68/I72*100)</f>
        <v/>
      </c>
    </row>
    <row r="69" spans="1:10" ht="36.75" customHeight="1" x14ac:dyDescent="0.2">
      <c r="A69" s="128"/>
      <c r="B69" s="133" t="s">
        <v>82</v>
      </c>
      <c r="C69" s="244" t="s">
        <v>83</v>
      </c>
      <c r="D69" s="245"/>
      <c r="E69" s="245"/>
      <c r="F69" s="139" t="s">
        <v>25</v>
      </c>
      <c r="G69" s="140"/>
      <c r="H69" s="140"/>
      <c r="I69" s="140">
        <f>'1 D.1.4.1 Pol'!G207+'1 D.1.4.2 Pol'!G178</f>
        <v>0</v>
      </c>
      <c r="J69" s="137" t="str">
        <f>IF(I72=0,"",I69/I72*100)</f>
        <v/>
      </c>
    </row>
    <row r="70" spans="1:10" ht="36.75" customHeight="1" x14ac:dyDescent="0.2">
      <c r="A70" s="128"/>
      <c r="B70" s="133" t="s">
        <v>84</v>
      </c>
      <c r="C70" s="244" t="s">
        <v>85</v>
      </c>
      <c r="D70" s="245"/>
      <c r="E70" s="245"/>
      <c r="F70" s="139" t="s">
        <v>25</v>
      </c>
      <c r="G70" s="140"/>
      <c r="H70" s="140"/>
      <c r="I70" s="140">
        <f>'1 D.1.4.1 Pol'!G215+'1 D.1.4.2 Pol'!G183</f>
        <v>0</v>
      </c>
      <c r="J70" s="137" t="str">
        <f>IF(I72=0,"",I70/I72*100)</f>
        <v/>
      </c>
    </row>
    <row r="71" spans="1:10" ht="36.75" customHeight="1" x14ac:dyDescent="0.2">
      <c r="A71" s="128"/>
      <c r="B71" s="133" t="s">
        <v>86</v>
      </c>
      <c r="C71" s="244" t="s">
        <v>87</v>
      </c>
      <c r="D71" s="245"/>
      <c r="E71" s="245"/>
      <c r="F71" s="139" t="s">
        <v>25</v>
      </c>
      <c r="G71" s="140"/>
      <c r="H71" s="140"/>
      <c r="I71" s="140">
        <f>'1 D.1.4.1 Pol'!G252</f>
        <v>0</v>
      </c>
      <c r="J71" s="137" t="str">
        <f>IF(I72=0,"",I71/I72*100)</f>
        <v/>
      </c>
    </row>
    <row r="72" spans="1:10" ht="25.5" customHeight="1" x14ac:dyDescent="0.2">
      <c r="A72" s="129"/>
      <c r="B72" s="134" t="s">
        <v>1</v>
      </c>
      <c r="C72" s="135"/>
      <c r="D72" s="136"/>
      <c r="E72" s="136"/>
      <c r="F72" s="141"/>
      <c r="G72" s="142"/>
      <c r="H72" s="142"/>
      <c r="I72" s="142">
        <f>SUM(I58:I71)</f>
        <v>0</v>
      </c>
      <c r="J72" s="138">
        <f>SUM(J58:J71)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sheetProtection algorithmName="SHA-512" hashValue="gAfet001FdUHLHH6ORglNifuaIGeTpKhvB++CIzwGQrO2pa+UVFNJ//SqZhkYM3KG8rCKcF1ILIZD1Mm9Jl3BA==" saltValue="Uk9NzTA5dP7u0DUDqH4is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8:E68"/>
    <mergeCell ref="C69:E69"/>
    <mergeCell ref="C70:E70"/>
    <mergeCell ref="C71:E71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44:E44"/>
    <mergeCell ref="B45:E45"/>
    <mergeCell ref="B48:J48"/>
    <mergeCell ref="B50:J50"/>
    <mergeCell ref="B52:J52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2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7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8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9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73" activePane="bottomLeft" state="frozen"/>
      <selection pane="bottomLeft" activeCell="C256" sqref="C256:G256"/>
    </sheetView>
  </sheetViews>
  <sheetFormatPr defaultRowHeight="12.75" outlineLevelRow="1" x14ac:dyDescent="0.2"/>
  <cols>
    <col min="1" max="1" width="3.42578125" customWidth="1"/>
    <col min="2" max="2" width="12.7109375" style="126" customWidth="1"/>
    <col min="3" max="3" width="63.28515625" style="12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90</v>
      </c>
      <c r="B1" s="250"/>
      <c r="C1" s="250"/>
      <c r="D1" s="250"/>
      <c r="E1" s="250"/>
      <c r="F1" s="250"/>
      <c r="G1" s="250"/>
      <c r="AG1" t="s">
        <v>91</v>
      </c>
    </row>
    <row r="2" spans="1:60" ht="25.15" customHeight="1" x14ac:dyDescent="0.2">
      <c r="A2" s="144" t="s">
        <v>7</v>
      </c>
      <c r="B2" s="49" t="s">
        <v>41</v>
      </c>
      <c r="C2" s="251" t="s">
        <v>42</v>
      </c>
      <c r="D2" s="252"/>
      <c r="E2" s="252"/>
      <c r="F2" s="252"/>
      <c r="G2" s="253"/>
      <c r="AG2" t="s">
        <v>92</v>
      </c>
    </row>
    <row r="3" spans="1:60" ht="25.15" customHeight="1" x14ac:dyDescent="0.2">
      <c r="A3" s="144" t="s">
        <v>8</v>
      </c>
      <c r="B3" s="49" t="s">
        <v>45</v>
      </c>
      <c r="C3" s="251" t="s">
        <v>46</v>
      </c>
      <c r="D3" s="252"/>
      <c r="E3" s="252"/>
      <c r="F3" s="252"/>
      <c r="G3" s="253"/>
      <c r="AC3" s="126" t="s">
        <v>92</v>
      </c>
      <c r="AG3" t="s">
        <v>93</v>
      </c>
    </row>
    <row r="4" spans="1:60" ht="25.15" customHeight="1" x14ac:dyDescent="0.2">
      <c r="A4" s="145" t="s">
        <v>9</v>
      </c>
      <c r="B4" s="146" t="s">
        <v>47</v>
      </c>
      <c r="C4" s="254" t="s">
        <v>48</v>
      </c>
      <c r="D4" s="255"/>
      <c r="E4" s="255"/>
      <c r="F4" s="255"/>
      <c r="G4" s="256"/>
      <c r="AG4" t="s">
        <v>94</v>
      </c>
    </row>
    <row r="5" spans="1:60" x14ac:dyDescent="0.2">
      <c r="D5" s="10"/>
    </row>
    <row r="6" spans="1:60" ht="38.25" x14ac:dyDescent="0.2">
      <c r="A6" s="148" t="s">
        <v>95</v>
      </c>
      <c r="B6" s="150" t="s">
        <v>96</v>
      </c>
      <c r="C6" s="150" t="s">
        <v>97</v>
      </c>
      <c r="D6" s="149" t="s">
        <v>98</v>
      </c>
      <c r="E6" s="148" t="s">
        <v>99</v>
      </c>
      <c r="F6" s="147" t="s">
        <v>100</v>
      </c>
      <c r="G6" s="148" t="s">
        <v>27</v>
      </c>
      <c r="H6" s="151" t="s">
        <v>28</v>
      </c>
      <c r="I6" s="151" t="s">
        <v>101</v>
      </c>
      <c r="J6" s="151" t="s">
        <v>29</v>
      </c>
      <c r="K6" s="151" t="s">
        <v>102</v>
      </c>
      <c r="L6" s="151" t="s">
        <v>103</v>
      </c>
      <c r="M6" s="151" t="s">
        <v>104</v>
      </c>
      <c r="N6" s="151" t="s">
        <v>105</v>
      </c>
      <c r="O6" s="151" t="s">
        <v>106</v>
      </c>
      <c r="P6" s="151" t="s">
        <v>107</v>
      </c>
      <c r="Q6" s="151" t="s">
        <v>108</v>
      </c>
      <c r="R6" s="151" t="s">
        <v>109</v>
      </c>
      <c r="S6" s="151" t="s">
        <v>110</v>
      </c>
      <c r="T6" s="151" t="s">
        <v>111</v>
      </c>
      <c r="U6" s="151" t="s">
        <v>112</v>
      </c>
      <c r="V6" s="151" t="s">
        <v>113</v>
      </c>
      <c r="W6" s="151" t="s">
        <v>114</v>
      </c>
      <c r="X6" s="151" t="s">
        <v>115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5" t="s">
        <v>116</v>
      </c>
      <c r="B8" s="166" t="s">
        <v>65</v>
      </c>
      <c r="C8" s="187" t="s">
        <v>66</v>
      </c>
      <c r="D8" s="167"/>
      <c r="E8" s="168"/>
      <c r="F8" s="169"/>
      <c r="G8" s="169">
        <f>SUMIF(AG9:AG12,"&lt;&gt;NOR",G9:G12)</f>
        <v>0</v>
      </c>
      <c r="H8" s="169"/>
      <c r="I8" s="169">
        <f>SUM(I9:I12)</f>
        <v>0</v>
      </c>
      <c r="J8" s="169"/>
      <c r="K8" s="169">
        <f>SUM(K9:K12)</f>
        <v>0</v>
      </c>
      <c r="L8" s="169"/>
      <c r="M8" s="169">
        <f>SUM(M9:M12)</f>
        <v>0</v>
      </c>
      <c r="N8" s="169"/>
      <c r="O8" s="169">
        <f>SUM(O9:O12)</f>
        <v>0</v>
      </c>
      <c r="P8" s="169"/>
      <c r="Q8" s="169">
        <f>SUM(Q9:Q12)</f>
        <v>0.05</v>
      </c>
      <c r="R8" s="169"/>
      <c r="S8" s="169"/>
      <c r="T8" s="170"/>
      <c r="U8" s="164"/>
      <c r="V8" s="164">
        <f>SUM(V9:V12)</f>
        <v>13.72</v>
      </c>
      <c r="W8" s="164"/>
      <c r="X8" s="164"/>
      <c r="AG8" t="s">
        <v>117</v>
      </c>
    </row>
    <row r="9" spans="1:60" ht="22.5" outlineLevel="1" x14ac:dyDescent="0.2">
      <c r="A9" s="178">
        <v>1</v>
      </c>
      <c r="B9" s="179" t="s">
        <v>118</v>
      </c>
      <c r="C9" s="188" t="s">
        <v>119</v>
      </c>
      <c r="D9" s="180" t="s">
        <v>120</v>
      </c>
      <c r="E9" s="181">
        <v>6</v>
      </c>
      <c r="F9" s="182"/>
      <c r="G9" s="183">
        <f>ROUND(E9*F9,2)</f>
        <v>0</v>
      </c>
      <c r="H9" s="182"/>
      <c r="I9" s="183">
        <f>ROUND(E9*H9,2)</f>
        <v>0</v>
      </c>
      <c r="J9" s="182"/>
      <c r="K9" s="183">
        <f>ROUND(E9*J9,2)</f>
        <v>0</v>
      </c>
      <c r="L9" s="183">
        <v>21</v>
      </c>
      <c r="M9" s="183">
        <f>G9*(1+L9/100)</f>
        <v>0</v>
      </c>
      <c r="N9" s="183">
        <v>0</v>
      </c>
      <c r="O9" s="183">
        <f>ROUND(E9*N9,2)</f>
        <v>0</v>
      </c>
      <c r="P9" s="183">
        <v>0</v>
      </c>
      <c r="Q9" s="183">
        <f>ROUND(E9*P9,2)</f>
        <v>0</v>
      </c>
      <c r="R9" s="183" t="s">
        <v>121</v>
      </c>
      <c r="S9" s="183" t="s">
        <v>122</v>
      </c>
      <c r="T9" s="184" t="s">
        <v>122</v>
      </c>
      <c r="U9" s="161">
        <v>0.57999999999999996</v>
      </c>
      <c r="V9" s="161">
        <f>ROUND(E9*U9,2)</f>
        <v>3.48</v>
      </c>
      <c r="W9" s="161"/>
      <c r="X9" s="161" t="s">
        <v>123</v>
      </c>
      <c r="Y9" s="152"/>
      <c r="Z9" s="152"/>
      <c r="AA9" s="152"/>
      <c r="AB9" s="152"/>
      <c r="AC9" s="152"/>
      <c r="AD9" s="152"/>
      <c r="AE9" s="152"/>
      <c r="AF9" s="152"/>
      <c r="AG9" s="152" t="s">
        <v>124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22.5" outlineLevel="1" x14ac:dyDescent="0.2">
      <c r="A10" s="178">
        <v>2</v>
      </c>
      <c r="B10" s="179" t="s">
        <v>125</v>
      </c>
      <c r="C10" s="188" t="s">
        <v>126</v>
      </c>
      <c r="D10" s="180" t="s">
        <v>127</v>
      </c>
      <c r="E10" s="181">
        <v>6</v>
      </c>
      <c r="F10" s="182"/>
      <c r="G10" s="183">
        <f>ROUND(E10*F10,2)</f>
        <v>0</v>
      </c>
      <c r="H10" s="182"/>
      <c r="I10" s="183">
        <f>ROUND(E10*H10,2)</f>
        <v>0</v>
      </c>
      <c r="J10" s="182"/>
      <c r="K10" s="183">
        <f>ROUND(E10*J10,2)</f>
        <v>0</v>
      </c>
      <c r="L10" s="183">
        <v>21</v>
      </c>
      <c r="M10" s="183">
        <f>G10*(1+L10/100)</f>
        <v>0</v>
      </c>
      <c r="N10" s="183">
        <v>0</v>
      </c>
      <c r="O10" s="183">
        <f>ROUND(E10*N10,2)</f>
        <v>0</v>
      </c>
      <c r="P10" s="183">
        <v>8.8999999999999999E-3</v>
      </c>
      <c r="Q10" s="183">
        <f>ROUND(E10*P10,2)</f>
        <v>0.05</v>
      </c>
      <c r="R10" s="183" t="s">
        <v>128</v>
      </c>
      <c r="S10" s="183" t="s">
        <v>122</v>
      </c>
      <c r="T10" s="184" t="s">
        <v>122</v>
      </c>
      <c r="U10" s="161">
        <v>1.4</v>
      </c>
      <c r="V10" s="161">
        <f>ROUND(E10*U10,2)</f>
        <v>8.4</v>
      </c>
      <c r="W10" s="161"/>
      <c r="X10" s="161" t="s">
        <v>123</v>
      </c>
      <c r="Y10" s="152"/>
      <c r="Z10" s="152"/>
      <c r="AA10" s="152"/>
      <c r="AB10" s="152"/>
      <c r="AC10" s="152"/>
      <c r="AD10" s="152"/>
      <c r="AE10" s="152"/>
      <c r="AF10" s="152"/>
      <c r="AG10" s="152" t="s">
        <v>124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78">
        <v>3</v>
      </c>
      <c r="B11" s="179" t="s">
        <v>129</v>
      </c>
      <c r="C11" s="188" t="s">
        <v>130</v>
      </c>
      <c r="D11" s="180" t="s">
        <v>120</v>
      </c>
      <c r="E11" s="181">
        <v>6</v>
      </c>
      <c r="F11" s="182"/>
      <c r="G11" s="183">
        <f>ROUND(E11*F11,2)</f>
        <v>0</v>
      </c>
      <c r="H11" s="182"/>
      <c r="I11" s="183">
        <f>ROUND(E11*H11,2)</f>
        <v>0</v>
      </c>
      <c r="J11" s="182"/>
      <c r="K11" s="183">
        <f>ROUND(E11*J11,2)</f>
        <v>0</v>
      </c>
      <c r="L11" s="183">
        <v>21</v>
      </c>
      <c r="M11" s="183">
        <f>G11*(1+L11/100)</f>
        <v>0</v>
      </c>
      <c r="N11" s="183">
        <v>1.6000000000000001E-4</v>
      </c>
      <c r="O11" s="183">
        <f>ROUND(E11*N11,2)</f>
        <v>0</v>
      </c>
      <c r="P11" s="183">
        <v>0</v>
      </c>
      <c r="Q11" s="183">
        <f>ROUND(E11*P11,2)</f>
        <v>0</v>
      </c>
      <c r="R11" s="183" t="s">
        <v>131</v>
      </c>
      <c r="S11" s="183" t="s">
        <v>122</v>
      </c>
      <c r="T11" s="184" t="s">
        <v>122</v>
      </c>
      <c r="U11" s="161">
        <v>0.16</v>
      </c>
      <c r="V11" s="161">
        <f>ROUND(E11*U11,2)</f>
        <v>0.96</v>
      </c>
      <c r="W11" s="161"/>
      <c r="X11" s="161" t="s">
        <v>123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124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 x14ac:dyDescent="0.2">
      <c r="A12" s="178">
        <v>4</v>
      </c>
      <c r="B12" s="179" t="s">
        <v>132</v>
      </c>
      <c r="C12" s="188" t="s">
        <v>133</v>
      </c>
      <c r="D12" s="180" t="s">
        <v>120</v>
      </c>
      <c r="E12" s="181">
        <v>8</v>
      </c>
      <c r="F12" s="182"/>
      <c r="G12" s="183">
        <f>ROUND(E12*F12,2)</f>
        <v>0</v>
      </c>
      <c r="H12" s="182"/>
      <c r="I12" s="183">
        <f>ROUND(E12*H12,2)</f>
        <v>0</v>
      </c>
      <c r="J12" s="182"/>
      <c r="K12" s="183">
        <f>ROUND(E12*J12,2)</f>
        <v>0</v>
      </c>
      <c r="L12" s="183">
        <v>21</v>
      </c>
      <c r="M12" s="183">
        <f>G12*(1+L12/100)</f>
        <v>0</v>
      </c>
      <c r="N12" s="183">
        <v>2.5000000000000001E-4</v>
      </c>
      <c r="O12" s="183">
        <f>ROUND(E12*N12,2)</f>
        <v>0</v>
      </c>
      <c r="P12" s="183">
        <v>0</v>
      </c>
      <c r="Q12" s="183">
        <f>ROUND(E12*P12,2)</f>
        <v>0</v>
      </c>
      <c r="R12" s="183" t="s">
        <v>134</v>
      </c>
      <c r="S12" s="183" t="s">
        <v>122</v>
      </c>
      <c r="T12" s="184" t="s">
        <v>122</v>
      </c>
      <c r="U12" s="161">
        <v>0.11</v>
      </c>
      <c r="V12" s="161">
        <f>ROUND(E12*U12,2)</f>
        <v>0.88</v>
      </c>
      <c r="W12" s="161"/>
      <c r="X12" s="161" t="s">
        <v>123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124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x14ac:dyDescent="0.2">
      <c r="A13" s="165" t="s">
        <v>116</v>
      </c>
      <c r="B13" s="166" t="s">
        <v>67</v>
      </c>
      <c r="C13" s="187" t="s">
        <v>68</v>
      </c>
      <c r="D13" s="167"/>
      <c r="E13" s="168"/>
      <c r="F13" s="169"/>
      <c r="G13" s="169">
        <f>SUMIF(AG14:AG33,"&lt;&gt;NOR",G14:G33)</f>
        <v>0</v>
      </c>
      <c r="H13" s="169"/>
      <c r="I13" s="169">
        <f>SUM(I14:I33)</f>
        <v>0</v>
      </c>
      <c r="J13" s="169"/>
      <c r="K13" s="169">
        <f>SUM(K14:K33)</f>
        <v>0</v>
      </c>
      <c r="L13" s="169"/>
      <c r="M13" s="169">
        <f>SUM(M14:M33)</f>
        <v>0</v>
      </c>
      <c r="N13" s="169"/>
      <c r="O13" s="169">
        <f>SUM(O14:O33)</f>
        <v>0.11</v>
      </c>
      <c r="P13" s="169"/>
      <c r="Q13" s="169">
        <f>SUM(Q14:Q33)</f>
        <v>0.16</v>
      </c>
      <c r="R13" s="169"/>
      <c r="S13" s="169"/>
      <c r="T13" s="170"/>
      <c r="U13" s="164"/>
      <c r="V13" s="164">
        <f>SUM(V14:V33)</f>
        <v>10.199999999999999</v>
      </c>
      <c r="W13" s="164"/>
      <c r="X13" s="164"/>
      <c r="AG13" t="s">
        <v>117</v>
      </c>
    </row>
    <row r="14" spans="1:60" ht="22.5" outlineLevel="1" x14ac:dyDescent="0.2">
      <c r="A14" s="171">
        <v>5</v>
      </c>
      <c r="B14" s="172" t="s">
        <v>135</v>
      </c>
      <c r="C14" s="189" t="s">
        <v>136</v>
      </c>
      <c r="D14" s="173" t="s">
        <v>137</v>
      </c>
      <c r="E14" s="174">
        <v>11.5</v>
      </c>
      <c r="F14" s="175"/>
      <c r="G14" s="176">
        <f>ROUND(E14*F14,2)</f>
        <v>0</v>
      </c>
      <c r="H14" s="175"/>
      <c r="I14" s="176">
        <f>ROUND(E14*H14,2)</f>
        <v>0</v>
      </c>
      <c r="J14" s="175"/>
      <c r="K14" s="176">
        <f>ROUND(E14*J14,2)</f>
        <v>0</v>
      </c>
      <c r="L14" s="176">
        <v>21</v>
      </c>
      <c r="M14" s="176">
        <f>G14*(1+L14/100)</f>
        <v>0</v>
      </c>
      <c r="N14" s="176">
        <v>8.4899999999999993E-3</v>
      </c>
      <c r="O14" s="176">
        <f>ROUND(E14*N14,2)</f>
        <v>0.1</v>
      </c>
      <c r="P14" s="176">
        <v>0</v>
      </c>
      <c r="Q14" s="176">
        <f>ROUND(E14*P14,2)</f>
        <v>0</v>
      </c>
      <c r="R14" s="176" t="s">
        <v>138</v>
      </c>
      <c r="S14" s="176" t="s">
        <v>139</v>
      </c>
      <c r="T14" s="177" t="s">
        <v>139</v>
      </c>
      <c r="U14" s="161">
        <v>0.2</v>
      </c>
      <c r="V14" s="161">
        <f>ROUND(E14*U14,2)</f>
        <v>2.2999999999999998</v>
      </c>
      <c r="W14" s="161"/>
      <c r="X14" s="161" t="s">
        <v>123</v>
      </c>
      <c r="Y14" s="152"/>
      <c r="Z14" s="152"/>
      <c r="AA14" s="152"/>
      <c r="AB14" s="152"/>
      <c r="AC14" s="152"/>
      <c r="AD14" s="152"/>
      <c r="AE14" s="152"/>
      <c r="AF14" s="152"/>
      <c r="AG14" s="152" t="s">
        <v>140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9"/>
      <c r="B15" s="160"/>
      <c r="C15" s="258" t="s">
        <v>141</v>
      </c>
      <c r="D15" s="259"/>
      <c r="E15" s="259"/>
      <c r="F15" s="259"/>
      <c r="G15" s="259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2"/>
      <c r="Z15" s="152"/>
      <c r="AA15" s="152"/>
      <c r="AB15" s="152"/>
      <c r="AC15" s="152"/>
      <c r="AD15" s="152"/>
      <c r="AE15" s="152"/>
      <c r="AF15" s="152"/>
      <c r="AG15" s="152" t="s">
        <v>142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190" t="s">
        <v>143</v>
      </c>
      <c r="D16" s="162"/>
      <c r="E16" s="163">
        <v>11.5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144</v>
      </c>
      <c r="AH16" s="152">
        <v>5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33.75" outlineLevel="1" x14ac:dyDescent="0.2">
      <c r="A17" s="171">
        <v>6</v>
      </c>
      <c r="B17" s="172" t="s">
        <v>145</v>
      </c>
      <c r="C17" s="189" t="s">
        <v>146</v>
      </c>
      <c r="D17" s="173" t="s">
        <v>127</v>
      </c>
      <c r="E17" s="174">
        <v>5</v>
      </c>
      <c r="F17" s="175"/>
      <c r="G17" s="176">
        <f>ROUND(E17*F17,2)</f>
        <v>0</v>
      </c>
      <c r="H17" s="175"/>
      <c r="I17" s="176">
        <f>ROUND(E17*H17,2)</f>
        <v>0</v>
      </c>
      <c r="J17" s="175"/>
      <c r="K17" s="176">
        <f>ROUND(E17*J17,2)</f>
        <v>0</v>
      </c>
      <c r="L17" s="176">
        <v>21</v>
      </c>
      <c r="M17" s="176">
        <f>G17*(1+L17/100)</f>
        <v>0</v>
      </c>
      <c r="N17" s="176">
        <v>0</v>
      </c>
      <c r="O17" s="176">
        <f>ROUND(E17*N17,2)</f>
        <v>0</v>
      </c>
      <c r="P17" s="176">
        <v>1E-3</v>
      </c>
      <c r="Q17" s="176">
        <f>ROUND(E17*P17,2)</f>
        <v>0.01</v>
      </c>
      <c r="R17" s="176" t="s">
        <v>128</v>
      </c>
      <c r="S17" s="176" t="s">
        <v>122</v>
      </c>
      <c r="T17" s="177" t="s">
        <v>122</v>
      </c>
      <c r="U17" s="161">
        <v>0.06</v>
      </c>
      <c r="V17" s="161">
        <f>ROUND(E17*U17,2)</f>
        <v>0.3</v>
      </c>
      <c r="W17" s="161"/>
      <c r="X17" s="161" t="s">
        <v>123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124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258" t="s">
        <v>147</v>
      </c>
      <c r="D18" s="259"/>
      <c r="E18" s="259"/>
      <c r="F18" s="259"/>
      <c r="G18" s="259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2"/>
      <c r="Z18" s="152"/>
      <c r="AA18" s="152"/>
      <c r="AB18" s="152"/>
      <c r="AC18" s="152"/>
      <c r="AD18" s="152"/>
      <c r="AE18" s="152"/>
      <c r="AF18" s="152"/>
      <c r="AG18" s="152" t="s">
        <v>142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33.75" outlineLevel="1" x14ac:dyDescent="0.2">
      <c r="A19" s="171">
        <v>7</v>
      </c>
      <c r="B19" s="172" t="s">
        <v>148</v>
      </c>
      <c r="C19" s="189" t="s">
        <v>149</v>
      </c>
      <c r="D19" s="173" t="s">
        <v>127</v>
      </c>
      <c r="E19" s="174">
        <v>2</v>
      </c>
      <c r="F19" s="175"/>
      <c r="G19" s="176">
        <f>ROUND(E19*F19,2)</f>
        <v>0</v>
      </c>
      <c r="H19" s="175"/>
      <c r="I19" s="176">
        <f>ROUND(E19*H19,2)</f>
        <v>0</v>
      </c>
      <c r="J19" s="175"/>
      <c r="K19" s="176">
        <f>ROUND(E19*J19,2)</f>
        <v>0</v>
      </c>
      <c r="L19" s="176">
        <v>21</v>
      </c>
      <c r="M19" s="176">
        <f>G19*(1+L19/100)</f>
        <v>0</v>
      </c>
      <c r="N19" s="176">
        <v>6.7000000000000002E-4</v>
      </c>
      <c r="O19" s="176">
        <f>ROUND(E19*N19,2)</f>
        <v>0</v>
      </c>
      <c r="P19" s="176">
        <v>2E-3</v>
      </c>
      <c r="Q19" s="176">
        <f>ROUND(E19*P19,2)</f>
        <v>0</v>
      </c>
      <c r="R19" s="176" t="s">
        <v>128</v>
      </c>
      <c r="S19" s="176" t="s">
        <v>122</v>
      </c>
      <c r="T19" s="177" t="s">
        <v>122</v>
      </c>
      <c r="U19" s="161">
        <v>0.35</v>
      </c>
      <c r="V19" s="161">
        <f>ROUND(E19*U19,2)</f>
        <v>0.7</v>
      </c>
      <c r="W19" s="161"/>
      <c r="X19" s="161" t="s">
        <v>123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124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258" t="s">
        <v>147</v>
      </c>
      <c r="D20" s="259"/>
      <c r="E20" s="259"/>
      <c r="F20" s="259"/>
      <c r="G20" s="259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2"/>
      <c r="Z20" s="152"/>
      <c r="AA20" s="152"/>
      <c r="AB20" s="152"/>
      <c r="AC20" s="152"/>
      <c r="AD20" s="152"/>
      <c r="AE20" s="152"/>
      <c r="AF20" s="152"/>
      <c r="AG20" s="152" t="s">
        <v>142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260" t="s">
        <v>150</v>
      </c>
      <c r="D21" s="261"/>
      <c r="E21" s="261"/>
      <c r="F21" s="261"/>
      <c r="G21" s="2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151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33.75" outlineLevel="1" x14ac:dyDescent="0.2">
      <c r="A22" s="171">
        <v>8</v>
      </c>
      <c r="B22" s="172" t="s">
        <v>152</v>
      </c>
      <c r="C22" s="189" t="s">
        <v>153</v>
      </c>
      <c r="D22" s="173" t="s">
        <v>127</v>
      </c>
      <c r="E22" s="174">
        <v>2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76">
        <v>6.7000000000000002E-4</v>
      </c>
      <c r="O22" s="176">
        <f>ROUND(E22*N22,2)</f>
        <v>0</v>
      </c>
      <c r="P22" s="176">
        <v>2E-3</v>
      </c>
      <c r="Q22" s="176">
        <f>ROUND(E22*P22,2)</f>
        <v>0</v>
      </c>
      <c r="R22" s="176" t="s">
        <v>128</v>
      </c>
      <c r="S22" s="176" t="s">
        <v>122</v>
      </c>
      <c r="T22" s="177" t="s">
        <v>122</v>
      </c>
      <c r="U22" s="161">
        <v>0.48</v>
      </c>
      <c r="V22" s="161">
        <f>ROUND(E22*U22,2)</f>
        <v>0.96</v>
      </c>
      <c r="W22" s="161"/>
      <c r="X22" s="161" t="s">
        <v>123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124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258" t="s">
        <v>147</v>
      </c>
      <c r="D23" s="259"/>
      <c r="E23" s="259"/>
      <c r="F23" s="259"/>
      <c r="G23" s="259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2"/>
      <c r="Z23" s="152"/>
      <c r="AA23" s="152"/>
      <c r="AB23" s="152"/>
      <c r="AC23" s="152"/>
      <c r="AD23" s="152"/>
      <c r="AE23" s="152"/>
      <c r="AF23" s="152"/>
      <c r="AG23" s="152" t="s">
        <v>142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260" t="s">
        <v>150</v>
      </c>
      <c r="D24" s="261"/>
      <c r="E24" s="261"/>
      <c r="F24" s="261"/>
      <c r="G24" s="2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2"/>
      <c r="Z24" s="152"/>
      <c r="AA24" s="152"/>
      <c r="AB24" s="152"/>
      <c r="AC24" s="152"/>
      <c r="AD24" s="152"/>
      <c r="AE24" s="152"/>
      <c r="AF24" s="152"/>
      <c r="AG24" s="152" t="s">
        <v>151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190" t="s">
        <v>154</v>
      </c>
      <c r="D25" s="162"/>
      <c r="E25" s="163">
        <v>1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144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90" t="s">
        <v>155</v>
      </c>
      <c r="D26" s="162"/>
      <c r="E26" s="163">
        <v>1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144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2.5" outlineLevel="1" x14ac:dyDescent="0.2">
      <c r="A27" s="171">
        <v>9</v>
      </c>
      <c r="B27" s="172" t="s">
        <v>156</v>
      </c>
      <c r="C27" s="189" t="s">
        <v>157</v>
      </c>
      <c r="D27" s="173" t="s">
        <v>127</v>
      </c>
      <c r="E27" s="174">
        <v>6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76">
        <v>0</v>
      </c>
      <c r="O27" s="176">
        <f>ROUND(E27*N27,2)</f>
        <v>0</v>
      </c>
      <c r="P27" s="176">
        <v>8.0000000000000002E-3</v>
      </c>
      <c r="Q27" s="176">
        <f>ROUND(E27*P27,2)</f>
        <v>0.05</v>
      </c>
      <c r="R27" s="176" t="s">
        <v>128</v>
      </c>
      <c r="S27" s="176" t="s">
        <v>122</v>
      </c>
      <c r="T27" s="177" t="s">
        <v>122</v>
      </c>
      <c r="U27" s="161">
        <v>0.51</v>
      </c>
      <c r="V27" s="161">
        <f>ROUND(E27*U27,2)</f>
        <v>3.06</v>
      </c>
      <c r="W27" s="161"/>
      <c r="X27" s="161" t="s">
        <v>123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124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258" t="s">
        <v>158</v>
      </c>
      <c r="D28" s="259"/>
      <c r="E28" s="259"/>
      <c r="F28" s="259"/>
      <c r="G28" s="259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142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90" t="s">
        <v>159</v>
      </c>
      <c r="D29" s="162"/>
      <c r="E29" s="163">
        <v>4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144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190" t="s">
        <v>160</v>
      </c>
      <c r="D30" s="162"/>
      <c r="E30" s="163">
        <v>2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2"/>
      <c r="Z30" s="152"/>
      <c r="AA30" s="152"/>
      <c r="AB30" s="152"/>
      <c r="AC30" s="152"/>
      <c r="AD30" s="152"/>
      <c r="AE30" s="152"/>
      <c r="AF30" s="152"/>
      <c r="AG30" s="152" t="s">
        <v>144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2.5" outlineLevel="1" x14ac:dyDescent="0.2">
      <c r="A31" s="171">
        <v>10</v>
      </c>
      <c r="B31" s="172" t="s">
        <v>161</v>
      </c>
      <c r="C31" s="189" t="s">
        <v>162</v>
      </c>
      <c r="D31" s="173" t="s">
        <v>137</v>
      </c>
      <c r="E31" s="174">
        <v>11.5</v>
      </c>
      <c r="F31" s="175"/>
      <c r="G31" s="176">
        <f>ROUND(E31*F31,2)</f>
        <v>0</v>
      </c>
      <c r="H31" s="175"/>
      <c r="I31" s="176">
        <f>ROUND(E31*H31,2)</f>
        <v>0</v>
      </c>
      <c r="J31" s="175"/>
      <c r="K31" s="176">
        <f>ROUND(E31*J31,2)</f>
        <v>0</v>
      </c>
      <c r="L31" s="176">
        <v>21</v>
      </c>
      <c r="M31" s="176">
        <f>G31*(1+L31/100)</f>
        <v>0</v>
      </c>
      <c r="N31" s="176">
        <v>4.8999999999999998E-4</v>
      </c>
      <c r="O31" s="176">
        <f>ROUND(E31*N31,2)</f>
        <v>0.01</v>
      </c>
      <c r="P31" s="176">
        <v>8.9999999999999993E-3</v>
      </c>
      <c r="Q31" s="176">
        <f>ROUND(E31*P31,2)</f>
        <v>0.1</v>
      </c>
      <c r="R31" s="176" t="s">
        <v>128</v>
      </c>
      <c r="S31" s="176" t="s">
        <v>122</v>
      </c>
      <c r="T31" s="177" t="s">
        <v>122</v>
      </c>
      <c r="U31" s="161">
        <v>0.25</v>
      </c>
      <c r="V31" s="161">
        <f>ROUND(E31*U31,2)</f>
        <v>2.88</v>
      </c>
      <c r="W31" s="161"/>
      <c r="X31" s="161" t="s">
        <v>123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140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9"/>
      <c r="B32" s="160"/>
      <c r="C32" s="190" t="s">
        <v>163</v>
      </c>
      <c r="D32" s="162"/>
      <c r="E32" s="163">
        <v>10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2"/>
      <c r="Z32" s="152"/>
      <c r="AA32" s="152"/>
      <c r="AB32" s="152"/>
      <c r="AC32" s="152"/>
      <c r="AD32" s="152"/>
      <c r="AE32" s="152"/>
      <c r="AF32" s="152"/>
      <c r="AG32" s="152" t="s">
        <v>144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190" t="s">
        <v>164</v>
      </c>
      <c r="D33" s="162"/>
      <c r="E33" s="163">
        <v>1.5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2"/>
      <c r="Z33" s="152"/>
      <c r="AA33" s="152"/>
      <c r="AB33" s="152"/>
      <c r="AC33" s="152"/>
      <c r="AD33" s="152"/>
      <c r="AE33" s="152"/>
      <c r="AF33" s="152"/>
      <c r="AG33" s="152" t="s">
        <v>144</v>
      </c>
      <c r="AH33" s="152">
        <v>0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x14ac:dyDescent="0.2">
      <c r="A34" s="165" t="s">
        <v>116</v>
      </c>
      <c r="B34" s="166" t="s">
        <v>72</v>
      </c>
      <c r="C34" s="187" t="s">
        <v>73</v>
      </c>
      <c r="D34" s="167"/>
      <c r="E34" s="168"/>
      <c r="F34" s="169"/>
      <c r="G34" s="169">
        <f>SUMIF(AG35:AG70,"&lt;&gt;NOR",G35:G70)</f>
        <v>0</v>
      </c>
      <c r="H34" s="169"/>
      <c r="I34" s="169">
        <f>SUM(I35:I70)</f>
        <v>0</v>
      </c>
      <c r="J34" s="169"/>
      <c r="K34" s="169">
        <f>SUM(K35:K70)</f>
        <v>0</v>
      </c>
      <c r="L34" s="169"/>
      <c r="M34" s="169">
        <f>SUM(M35:M70)</f>
        <v>0</v>
      </c>
      <c r="N34" s="169"/>
      <c r="O34" s="169">
        <f>SUM(O35:O70)</f>
        <v>0.01</v>
      </c>
      <c r="P34" s="169"/>
      <c r="Q34" s="169">
        <f>SUM(Q35:Q70)</f>
        <v>0</v>
      </c>
      <c r="R34" s="169"/>
      <c r="S34" s="169"/>
      <c r="T34" s="170"/>
      <c r="U34" s="164"/>
      <c r="V34" s="164">
        <f>SUM(V35:V70)</f>
        <v>9.7999999999999989</v>
      </c>
      <c r="W34" s="164"/>
      <c r="X34" s="164"/>
      <c r="AG34" t="s">
        <v>117</v>
      </c>
    </row>
    <row r="35" spans="1:60" ht="22.5" outlineLevel="1" x14ac:dyDescent="0.2">
      <c r="A35" s="171">
        <v>11</v>
      </c>
      <c r="B35" s="172" t="s">
        <v>165</v>
      </c>
      <c r="C35" s="189" t="s">
        <v>166</v>
      </c>
      <c r="D35" s="173" t="s">
        <v>137</v>
      </c>
      <c r="E35" s="174">
        <v>12.1</v>
      </c>
      <c r="F35" s="175"/>
      <c r="G35" s="176">
        <f>ROUND(E35*F35,2)</f>
        <v>0</v>
      </c>
      <c r="H35" s="175"/>
      <c r="I35" s="176">
        <f>ROUND(E35*H35,2)</f>
        <v>0</v>
      </c>
      <c r="J35" s="175"/>
      <c r="K35" s="176">
        <f>ROUND(E35*J35,2)</f>
        <v>0</v>
      </c>
      <c r="L35" s="176">
        <v>21</v>
      </c>
      <c r="M35" s="176">
        <f>G35*(1+L35/100)</f>
        <v>0</v>
      </c>
      <c r="N35" s="176">
        <v>0</v>
      </c>
      <c r="O35" s="176">
        <f>ROUND(E35*N35,2)</f>
        <v>0</v>
      </c>
      <c r="P35" s="176">
        <v>0</v>
      </c>
      <c r="Q35" s="176">
        <f>ROUND(E35*P35,2)</f>
        <v>0</v>
      </c>
      <c r="R35" s="176" t="s">
        <v>167</v>
      </c>
      <c r="S35" s="176" t="s">
        <v>122</v>
      </c>
      <c r="T35" s="177" t="s">
        <v>122</v>
      </c>
      <c r="U35" s="161">
        <v>0.05</v>
      </c>
      <c r="V35" s="161">
        <f>ROUND(E35*U35,2)</f>
        <v>0.61</v>
      </c>
      <c r="W35" s="161"/>
      <c r="X35" s="161" t="s">
        <v>123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124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258" t="s">
        <v>168</v>
      </c>
      <c r="D36" s="259"/>
      <c r="E36" s="259"/>
      <c r="F36" s="259"/>
      <c r="G36" s="259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2"/>
      <c r="Z36" s="152"/>
      <c r="AA36" s="152"/>
      <c r="AB36" s="152"/>
      <c r="AC36" s="152"/>
      <c r="AD36" s="152"/>
      <c r="AE36" s="152"/>
      <c r="AF36" s="152"/>
      <c r="AG36" s="152" t="s">
        <v>142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190" t="s">
        <v>169</v>
      </c>
      <c r="D37" s="162"/>
      <c r="E37" s="163">
        <v>3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2"/>
      <c r="Z37" s="152"/>
      <c r="AA37" s="152"/>
      <c r="AB37" s="152"/>
      <c r="AC37" s="152"/>
      <c r="AD37" s="152"/>
      <c r="AE37" s="152"/>
      <c r="AF37" s="152"/>
      <c r="AG37" s="152" t="s">
        <v>144</v>
      </c>
      <c r="AH37" s="152">
        <v>5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9"/>
      <c r="B38" s="160"/>
      <c r="C38" s="190" t="s">
        <v>170</v>
      </c>
      <c r="D38" s="162"/>
      <c r="E38" s="163">
        <v>6.6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52"/>
      <c r="Z38" s="152"/>
      <c r="AA38" s="152"/>
      <c r="AB38" s="152"/>
      <c r="AC38" s="152"/>
      <c r="AD38" s="152"/>
      <c r="AE38" s="152"/>
      <c r="AF38" s="152"/>
      <c r="AG38" s="152" t="s">
        <v>144</v>
      </c>
      <c r="AH38" s="152">
        <v>5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90" t="s">
        <v>171</v>
      </c>
      <c r="D39" s="162"/>
      <c r="E39" s="163">
        <v>2.5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144</v>
      </c>
      <c r="AH39" s="152">
        <v>5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71">
        <v>12</v>
      </c>
      <c r="B40" s="172" t="s">
        <v>172</v>
      </c>
      <c r="C40" s="189" t="s">
        <v>173</v>
      </c>
      <c r="D40" s="173" t="s">
        <v>127</v>
      </c>
      <c r="E40" s="174">
        <v>1</v>
      </c>
      <c r="F40" s="175"/>
      <c r="G40" s="176">
        <f>ROUND(E40*F40,2)</f>
        <v>0</v>
      </c>
      <c r="H40" s="175"/>
      <c r="I40" s="176">
        <f>ROUND(E40*H40,2)</f>
        <v>0</v>
      </c>
      <c r="J40" s="175"/>
      <c r="K40" s="176">
        <f>ROUND(E40*J40,2)</f>
        <v>0</v>
      </c>
      <c r="L40" s="176">
        <v>21</v>
      </c>
      <c r="M40" s="176">
        <f>G40*(1+L40/100)</f>
        <v>0</v>
      </c>
      <c r="N40" s="176">
        <v>2.2000000000000001E-4</v>
      </c>
      <c r="O40" s="176">
        <f>ROUND(E40*N40,2)</f>
        <v>0</v>
      </c>
      <c r="P40" s="176">
        <v>0</v>
      </c>
      <c r="Q40" s="176">
        <f>ROUND(E40*P40,2)</f>
        <v>0</v>
      </c>
      <c r="R40" s="176" t="s">
        <v>174</v>
      </c>
      <c r="S40" s="176" t="s">
        <v>122</v>
      </c>
      <c r="T40" s="177" t="s">
        <v>122</v>
      </c>
      <c r="U40" s="161">
        <v>0.48</v>
      </c>
      <c r="V40" s="161">
        <f>ROUND(E40*U40,2)</f>
        <v>0.48</v>
      </c>
      <c r="W40" s="161"/>
      <c r="X40" s="161" t="s">
        <v>123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124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262" t="s">
        <v>175</v>
      </c>
      <c r="D41" s="263"/>
      <c r="E41" s="263"/>
      <c r="F41" s="263"/>
      <c r="G41" s="263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2"/>
      <c r="Z41" s="152"/>
      <c r="AA41" s="152"/>
      <c r="AB41" s="152"/>
      <c r="AC41" s="152"/>
      <c r="AD41" s="152"/>
      <c r="AE41" s="152"/>
      <c r="AF41" s="152"/>
      <c r="AG41" s="152" t="s">
        <v>151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9"/>
      <c r="B42" s="160"/>
      <c r="C42" s="190" t="s">
        <v>176</v>
      </c>
      <c r="D42" s="162"/>
      <c r="E42" s="163">
        <v>1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2"/>
      <c r="Z42" s="152"/>
      <c r="AA42" s="152"/>
      <c r="AB42" s="152"/>
      <c r="AC42" s="152"/>
      <c r="AD42" s="152"/>
      <c r="AE42" s="152"/>
      <c r="AF42" s="152"/>
      <c r="AG42" s="152" t="s">
        <v>144</v>
      </c>
      <c r="AH42" s="152">
        <v>0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1">
        <v>13</v>
      </c>
      <c r="B43" s="172" t="s">
        <v>177</v>
      </c>
      <c r="C43" s="189" t="s">
        <v>178</v>
      </c>
      <c r="D43" s="173" t="s">
        <v>127</v>
      </c>
      <c r="E43" s="174">
        <v>1</v>
      </c>
      <c r="F43" s="175"/>
      <c r="G43" s="176">
        <f>ROUND(E43*F43,2)</f>
        <v>0</v>
      </c>
      <c r="H43" s="175"/>
      <c r="I43" s="176">
        <f>ROUND(E43*H43,2)</f>
        <v>0</v>
      </c>
      <c r="J43" s="175"/>
      <c r="K43" s="176">
        <f>ROUND(E43*J43,2)</f>
        <v>0</v>
      </c>
      <c r="L43" s="176">
        <v>21</v>
      </c>
      <c r="M43" s="176">
        <f>G43*(1+L43/100)</f>
        <v>0</v>
      </c>
      <c r="N43" s="176">
        <v>8.94E-3</v>
      </c>
      <c r="O43" s="176">
        <f>ROUND(E43*N43,2)</f>
        <v>0.01</v>
      </c>
      <c r="P43" s="176">
        <v>0</v>
      </c>
      <c r="Q43" s="176">
        <f>ROUND(E43*P43,2)</f>
        <v>0</v>
      </c>
      <c r="R43" s="176" t="s">
        <v>174</v>
      </c>
      <c r="S43" s="176" t="s">
        <v>122</v>
      </c>
      <c r="T43" s="177" t="s">
        <v>122</v>
      </c>
      <c r="U43" s="161">
        <v>1.1299999999999999</v>
      </c>
      <c r="V43" s="161">
        <f>ROUND(E43*U43,2)</f>
        <v>1.1299999999999999</v>
      </c>
      <c r="W43" s="161"/>
      <c r="X43" s="161" t="s">
        <v>123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124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9"/>
      <c r="B44" s="160"/>
      <c r="C44" s="262" t="s">
        <v>175</v>
      </c>
      <c r="D44" s="263"/>
      <c r="E44" s="263"/>
      <c r="F44" s="263"/>
      <c r="G44" s="263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2"/>
      <c r="Z44" s="152"/>
      <c r="AA44" s="152"/>
      <c r="AB44" s="152"/>
      <c r="AC44" s="152"/>
      <c r="AD44" s="152"/>
      <c r="AE44" s="152"/>
      <c r="AF44" s="152"/>
      <c r="AG44" s="152" t="s">
        <v>151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190" t="s">
        <v>179</v>
      </c>
      <c r="D45" s="162"/>
      <c r="E45" s="163">
        <v>1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2"/>
      <c r="Z45" s="152"/>
      <c r="AA45" s="152"/>
      <c r="AB45" s="152"/>
      <c r="AC45" s="152"/>
      <c r="AD45" s="152"/>
      <c r="AE45" s="152"/>
      <c r="AF45" s="152"/>
      <c r="AG45" s="152" t="s">
        <v>144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71">
        <v>14</v>
      </c>
      <c r="B46" s="172" t="s">
        <v>180</v>
      </c>
      <c r="C46" s="189" t="s">
        <v>181</v>
      </c>
      <c r="D46" s="173" t="s">
        <v>137</v>
      </c>
      <c r="E46" s="174">
        <v>2.5</v>
      </c>
      <c r="F46" s="175"/>
      <c r="G46" s="176">
        <f>ROUND(E46*F46,2)</f>
        <v>0</v>
      </c>
      <c r="H46" s="175"/>
      <c r="I46" s="176">
        <f>ROUND(E46*H46,2)</f>
        <v>0</v>
      </c>
      <c r="J46" s="175"/>
      <c r="K46" s="176">
        <f>ROUND(E46*J46,2)</f>
        <v>0</v>
      </c>
      <c r="L46" s="176">
        <v>21</v>
      </c>
      <c r="M46" s="176">
        <f>G46*(1+L46/100)</f>
        <v>0</v>
      </c>
      <c r="N46" s="176">
        <v>3.8000000000000002E-4</v>
      </c>
      <c r="O46" s="176">
        <f>ROUND(E46*N46,2)</f>
        <v>0</v>
      </c>
      <c r="P46" s="176">
        <v>0</v>
      </c>
      <c r="Q46" s="176">
        <f>ROUND(E46*P46,2)</f>
        <v>0</v>
      </c>
      <c r="R46" s="176" t="s">
        <v>174</v>
      </c>
      <c r="S46" s="176" t="s">
        <v>122</v>
      </c>
      <c r="T46" s="177" t="s">
        <v>122</v>
      </c>
      <c r="U46" s="161">
        <v>0.32</v>
      </c>
      <c r="V46" s="161">
        <f>ROUND(E46*U46,2)</f>
        <v>0.8</v>
      </c>
      <c r="W46" s="161"/>
      <c r="X46" s="161" t="s">
        <v>123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182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262" t="s">
        <v>183</v>
      </c>
      <c r="D47" s="263"/>
      <c r="E47" s="263"/>
      <c r="F47" s="263"/>
      <c r="G47" s="263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2"/>
      <c r="Z47" s="152"/>
      <c r="AA47" s="152"/>
      <c r="AB47" s="152"/>
      <c r="AC47" s="152"/>
      <c r="AD47" s="152"/>
      <c r="AE47" s="152"/>
      <c r="AF47" s="152"/>
      <c r="AG47" s="152" t="s">
        <v>151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9"/>
      <c r="B48" s="160"/>
      <c r="C48" s="190" t="s">
        <v>184</v>
      </c>
      <c r="D48" s="162"/>
      <c r="E48" s="163">
        <v>0.5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2"/>
      <c r="Z48" s="152"/>
      <c r="AA48" s="152"/>
      <c r="AB48" s="152"/>
      <c r="AC48" s="152"/>
      <c r="AD48" s="152"/>
      <c r="AE48" s="152"/>
      <c r="AF48" s="152"/>
      <c r="AG48" s="152" t="s">
        <v>144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9"/>
      <c r="B49" s="160"/>
      <c r="C49" s="190" t="s">
        <v>184</v>
      </c>
      <c r="D49" s="162"/>
      <c r="E49" s="163">
        <v>0.5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2"/>
      <c r="Z49" s="152"/>
      <c r="AA49" s="152"/>
      <c r="AB49" s="152"/>
      <c r="AC49" s="152"/>
      <c r="AD49" s="152"/>
      <c r="AE49" s="152"/>
      <c r="AF49" s="152"/>
      <c r="AG49" s="152" t="s">
        <v>144</v>
      </c>
      <c r="AH49" s="152">
        <v>0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9"/>
      <c r="B50" s="160"/>
      <c r="C50" s="190" t="s">
        <v>185</v>
      </c>
      <c r="D50" s="162"/>
      <c r="E50" s="163">
        <v>1.5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2"/>
      <c r="Z50" s="152"/>
      <c r="AA50" s="152"/>
      <c r="AB50" s="152"/>
      <c r="AC50" s="152"/>
      <c r="AD50" s="152"/>
      <c r="AE50" s="152"/>
      <c r="AF50" s="152"/>
      <c r="AG50" s="152" t="s">
        <v>144</v>
      </c>
      <c r="AH50" s="152">
        <v>0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1">
        <v>15</v>
      </c>
      <c r="B51" s="172" t="s">
        <v>186</v>
      </c>
      <c r="C51" s="189" t="s">
        <v>187</v>
      </c>
      <c r="D51" s="173" t="s">
        <v>137</v>
      </c>
      <c r="E51" s="174">
        <v>1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76">
        <v>0</v>
      </c>
      <c r="O51" s="176">
        <f>ROUND(E51*N51,2)</f>
        <v>0</v>
      </c>
      <c r="P51" s="176">
        <v>1.98E-3</v>
      </c>
      <c r="Q51" s="176">
        <f>ROUND(E51*P51,2)</f>
        <v>0</v>
      </c>
      <c r="R51" s="176" t="s">
        <v>174</v>
      </c>
      <c r="S51" s="176" t="s">
        <v>122</v>
      </c>
      <c r="T51" s="177" t="s">
        <v>122</v>
      </c>
      <c r="U51" s="161">
        <v>8.3000000000000004E-2</v>
      </c>
      <c r="V51" s="161">
        <f>ROUND(E51*U51,2)</f>
        <v>0.08</v>
      </c>
      <c r="W51" s="161"/>
      <c r="X51" s="161" t="s">
        <v>123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124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/>
      <c r="B52" s="160"/>
      <c r="C52" s="258" t="s">
        <v>188</v>
      </c>
      <c r="D52" s="259"/>
      <c r="E52" s="259"/>
      <c r="F52" s="259"/>
      <c r="G52" s="259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2"/>
      <c r="Z52" s="152"/>
      <c r="AA52" s="152"/>
      <c r="AB52" s="152"/>
      <c r="AC52" s="152"/>
      <c r="AD52" s="152"/>
      <c r="AE52" s="152"/>
      <c r="AF52" s="152"/>
      <c r="AG52" s="152" t="s">
        <v>142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1">
        <v>16</v>
      </c>
      <c r="B53" s="172" t="s">
        <v>189</v>
      </c>
      <c r="C53" s="189" t="s">
        <v>190</v>
      </c>
      <c r="D53" s="173" t="s">
        <v>137</v>
      </c>
      <c r="E53" s="174">
        <v>3</v>
      </c>
      <c r="F53" s="175"/>
      <c r="G53" s="176">
        <f>ROUND(E53*F53,2)</f>
        <v>0</v>
      </c>
      <c r="H53" s="175"/>
      <c r="I53" s="176">
        <f>ROUND(E53*H53,2)</f>
        <v>0</v>
      </c>
      <c r="J53" s="175"/>
      <c r="K53" s="176">
        <f>ROUND(E53*J53,2)</f>
        <v>0</v>
      </c>
      <c r="L53" s="176">
        <v>21</v>
      </c>
      <c r="M53" s="176">
        <f>G53*(1+L53/100)</f>
        <v>0</v>
      </c>
      <c r="N53" s="176">
        <v>5.1999999999999995E-4</v>
      </c>
      <c r="O53" s="176">
        <f>ROUND(E53*N53,2)</f>
        <v>0</v>
      </c>
      <c r="P53" s="176">
        <v>0</v>
      </c>
      <c r="Q53" s="176">
        <f>ROUND(E53*P53,2)</f>
        <v>0</v>
      </c>
      <c r="R53" s="176" t="s">
        <v>174</v>
      </c>
      <c r="S53" s="176" t="s">
        <v>122</v>
      </c>
      <c r="T53" s="177" t="s">
        <v>122</v>
      </c>
      <c r="U53" s="161">
        <v>0.52900000000000003</v>
      </c>
      <c r="V53" s="161">
        <f>ROUND(E53*U53,2)</f>
        <v>1.59</v>
      </c>
      <c r="W53" s="161"/>
      <c r="X53" s="161" t="s">
        <v>123</v>
      </c>
      <c r="Y53" s="152"/>
      <c r="Z53" s="152"/>
      <c r="AA53" s="152"/>
      <c r="AB53" s="152"/>
      <c r="AC53" s="152"/>
      <c r="AD53" s="152"/>
      <c r="AE53" s="152"/>
      <c r="AF53" s="152"/>
      <c r="AG53" s="152" t="s">
        <v>182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9"/>
      <c r="B54" s="160"/>
      <c r="C54" s="258" t="s">
        <v>191</v>
      </c>
      <c r="D54" s="259"/>
      <c r="E54" s="259"/>
      <c r="F54" s="259"/>
      <c r="G54" s="259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52"/>
      <c r="Z54" s="152"/>
      <c r="AA54" s="152"/>
      <c r="AB54" s="152"/>
      <c r="AC54" s="152"/>
      <c r="AD54" s="152"/>
      <c r="AE54" s="152"/>
      <c r="AF54" s="152"/>
      <c r="AG54" s="152" t="s">
        <v>142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9"/>
      <c r="B55" s="160"/>
      <c r="C55" s="260" t="s">
        <v>192</v>
      </c>
      <c r="D55" s="261"/>
      <c r="E55" s="261"/>
      <c r="F55" s="261"/>
      <c r="G55" s="2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2"/>
      <c r="Z55" s="152"/>
      <c r="AA55" s="152"/>
      <c r="AB55" s="152"/>
      <c r="AC55" s="152"/>
      <c r="AD55" s="152"/>
      <c r="AE55" s="152"/>
      <c r="AF55" s="152"/>
      <c r="AG55" s="152" t="s">
        <v>151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/>
      <c r="B56" s="160"/>
      <c r="C56" s="260" t="s">
        <v>193</v>
      </c>
      <c r="D56" s="261"/>
      <c r="E56" s="261"/>
      <c r="F56" s="261"/>
      <c r="G56" s="2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2"/>
      <c r="Z56" s="152"/>
      <c r="AA56" s="152"/>
      <c r="AB56" s="152"/>
      <c r="AC56" s="152"/>
      <c r="AD56" s="152"/>
      <c r="AE56" s="152"/>
      <c r="AF56" s="152"/>
      <c r="AG56" s="152" t="s">
        <v>151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71">
        <v>17</v>
      </c>
      <c r="B57" s="172" t="s">
        <v>194</v>
      </c>
      <c r="C57" s="189" t="s">
        <v>195</v>
      </c>
      <c r="D57" s="173" t="s">
        <v>137</v>
      </c>
      <c r="E57" s="174">
        <v>6.6</v>
      </c>
      <c r="F57" s="175"/>
      <c r="G57" s="176">
        <f>ROUND(E57*F57,2)</f>
        <v>0</v>
      </c>
      <c r="H57" s="175"/>
      <c r="I57" s="176">
        <f>ROUND(E57*H57,2)</f>
        <v>0</v>
      </c>
      <c r="J57" s="175"/>
      <c r="K57" s="176">
        <f>ROUND(E57*J57,2)</f>
        <v>0</v>
      </c>
      <c r="L57" s="176">
        <v>21</v>
      </c>
      <c r="M57" s="176">
        <f>G57*(1+L57/100)</f>
        <v>0</v>
      </c>
      <c r="N57" s="176">
        <v>7.3999999999999999E-4</v>
      </c>
      <c r="O57" s="176">
        <f>ROUND(E57*N57,2)</f>
        <v>0</v>
      </c>
      <c r="P57" s="176">
        <v>0</v>
      </c>
      <c r="Q57" s="176">
        <f>ROUND(E57*P57,2)</f>
        <v>0</v>
      </c>
      <c r="R57" s="176" t="s">
        <v>174</v>
      </c>
      <c r="S57" s="176" t="s">
        <v>122</v>
      </c>
      <c r="T57" s="177" t="s">
        <v>122</v>
      </c>
      <c r="U57" s="161">
        <v>0.66820000000000002</v>
      </c>
      <c r="V57" s="161">
        <f>ROUND(E57*U57,2)</f>
        <v>4.41</v>
      </c>
      <c r="W57" s="161"/>
      <c r="X57" s="161" t="s">
        <v>123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124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258" t="s">
        <v>191</v>
      </c>
      <c r="D58" s="259"/>
      <c r="E58" s="259"/>
      <c r="F58" s="259"/>
      <c r="G58" s="259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2"/>
      <c r="Z58" s="152"/>
      <c r="AA58" s="152"/>
      <c r="AB58" s="152"/>
      <c r="AC58" s="152"/>
      <c r="AD58" s="152"/>
      <c r="AE58" s="152"/>
      <c r="AF58" s="152"/>
      <c r="AG58" s="152" t="s">
        <v>142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9"/>
      <c r="B59" s="160"/>
      <c r="C59" s="260" t="s">
        <v>192</v>
      </c>
      <c r="D59" s="261"/>
      <c r="E59" s="261"/>
      <c r="F59" s="261"/>
      <c r="G59" s="2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2"/>
      <c r="Z59" s="152"/>
      <c r="AA59" s="152"/>
      <c r="AB59" s="152"/>
      <c r="AC59" s="152"/>
      <c r="AD59" s="152"/>
      <c r="AE59" s="152"/>
      <c r="AF59" s="152"/>
      <c r="AG59" s="152" t="s">
        <v>151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260" t="s">
        <v>193</v>
      </c>
      <c r="D60" s="261"/>
      <c r="E60" s="261"/>
      <c r="F60" s="261"/>
      <c r="G60" s="2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2"/>
      <c r="Z60" s="152"/>
      <c r="AA60" s="152"/>
      <c r="AB60" s="152"/>
      <c r="AC60" s="152"/>
      <c r="AD60" s="152"/>
      <c r="AE60" s="152"/>
      <c r="AF60" s="152"/>
      <c r="AG60" s="152" t="s">
        <v>151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59"/>
      <c r="B61" s="160"/>
      <c r="C61" s="190" t="s">
        <v>196</v>
      </c>
      <c r="D61" s="162"/>
      <c r="E61" s="163">
        <v>6.6</v>
      </c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52"/>
      <c r="Z61" s="152"/>
      <c r="AA61" s="152"/>
      <c r="AB61" s="152"/>
      <c r="AC61" s="152"/>
      <c r="AD61" s="152"/>
      <c r="AE61" s="152"/>
      <c r="AF61" s="152"/>
      <c r="AG61" s="152" t="s">
        <v>144</v>
      </c>
      <c r="AH61" s="152">
        <v>0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71">
        <v>18</v>
      </c>
      <c r="B62" s="172" t="s">
        <v>197</v>
      </c>
      <c r="C62" s="189" t="s">
        <v>198</v>
      </c>
      <c r="D62" s="173" t="s">
        <v>127</v>
      </c>
      <c r="E62" s="174">
        <v>1</v>
      </c>
      <c r="F62" s="175"/>
      <c r="G62" s="176">
        <f>ROUND(E62*F62,2)</f>
        <v>0</v>
      </c>
      <c r="H62" s="175"/>
      <c r="I62" s="176">
        <f>ROUND(E62*H62,2)</f>
        <v>0</v>
      </c>
      <c r="J62" s="175"/>
      <c r="K62" s="176">
        <f>ROUND(E62*J62,2)</f>
        <v>0</v>
      </c>
      <c r="L62" s="176">
        <v>21</v>
      </c>
      <c r="M62" s="176">
        <f>G62*(1+L62/100)</f>
        <v>0</v>
      </c>
      <c r="N62" s="176">
        <v>0</v>
      </c>
      <c r="O62" s="176">
        <f>ROUND(E62*N62,2)</f>
        <v>0</v>
      </c>
      <c r="P62" s="176">
        <v>0</v>
      </c>
      <c r="Q62" s="176">
        <f>ROUND(E62*P62,2)</f>
        <v>0</v>
      </c>
      <c r="R62" s="176" t="s">
        <v>174</v>
      </c>
      <c r="S62" s="176" t="s">
        <v>122</v>
      </c>
      <c r="T62" s="177" t="s">
        <v>122</v>
      </c>
      <c r="U62" s="161">
        <v>0.157</v>
      </c>
      <c r="V62" s="161">
        <f>ROUND(E62*U62,2)</f>
        <v>0.16</v>
      </c>
      <c r="W62" s="161"/>
      <c r="X62" s="161" t="s">
        <v>123</v>
      </c>
      <c r="Y62" s="152"/>
      <c r="Z62" s="152"/>
      <c r="AA62" s="152"/>
      <c r="AB62" s="152"/>
      <c r="AC62" s="152"/>
      <c r="AD62" s="152"/>
      <c r="AE62" s="152"/>
      <c r="AF62" s="152"/>
      <c r="AG62" s="152" t="s">
        <v>182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9"/>
      <c r="B63" s="160"/>
      <c r="C63" s="258" t="s">
        <v>199</v>
      </c>
      <c r="D63" s="259"/>
      <c r="E63" s="259"/>
      <c r="F63" s="259"/>
      <c r="G63" s="259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2"/>
      <c r="Z63" s="152"/>
      <c r="AA63" s="152"/>
      <c r="AB63" s="152"/>
      <c r="AC63" s="152"/>
      <c r="AD63" s="152"/>
      <c r="AE63" s="152"/>
      <c r="AF63" s="152"/>
      <c r="AG63" s="152" t="s">
        <v>142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71">
        <v>19</v>
      </c>
      <c r="B64" s="172" t="s">
        <v>200</v>
      </c>
      <c r="C64" s="189" t="s">
        <v>201</v>
      </c>
      <c r="D64" s="173" t="s">
        <v>127</v>
      </c>
      <c r="E64" s="174">
        <v>3</v>
      </c>
      <c r="F64" s="175"/>
      <c r="G64" s="176">
        <f>ROUND(E64*F64,2)</f>
        <v>0</v>
      </c>
      <c r="H64" s="175"/>
      <c r="I64" s="176">
        <f>ROUND(E64*H64,2)</f>
        <v>0</v>
      </c>
      <c r="J64" s="175"/>
      <c r="K64" s="176">
        <f>ROUND(E64*J64,2)</f>
        <v>0</v>
      </c>
      <c r="L64" s="176">
        <v>21</v>
      </c>
      <c r="M64" s="176">
        <f>G64*(1+L64/100)</f>
        <v>0</v>
      </c>
      <c r="N64" s="176">
        <v>0</v>
      </c>
      <c r="O64" s="176">
        <f>ROUND(E64*N64,2)</f>
        <v>0</v>
      </c>
      <c r="P64" s="176">
        <v>0</v>
      </c>
      <c r="Q64" s="176">
        <f>ROUND(E64*P64,2)</f>
        <v>0</v>
      </c>
      <c r="R64" s="176" t="s">
        <v>174</v>
      </c>
      <c r="S64" s="176" t="s">
        <v>122</v>
      </c>
      <c r="T64" s="177" t="s">
        <v>122</v>
      </c>
      <c r="U64" s="161">
        <v>0.17399999999999999</v>
      </c>
      <c r="V64" s="161">
        <f>ROUND(E64*U64,2)</f>
        <v>0.52</v>
      </c>
      <c r="W64" s="161"/>
      <c r="X64" s="161" t="s">
        <v>123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182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9"/>
      <c r="B65" s="160"/>
      <c r="C65" s="258" t="s">
        <v>199</v>
      </c>
      <c r="D65" s="259"/>
      <c r="E65" s="259"/>
      <c r="F65" s="259"/>
      <c r="G65" s="259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2"/>
      <c r="Z65" s="152"/>
      <c r="AA65" s="152"/>
      <c r="AB65" s="152"/>
      <c r="AC65" s="152"/>
      <c r="AD65" s="152"/>
      <c r="AE65" s="152"/>
      <c r="AF65" s="152"/>
      <c r="AG65" s="152" t="s">
        <v>142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71">
        <v>20</v>
      </c>
      <c r="B66" s="172" t="s">
        <v>202</v>
      </c>
      <c r="C66" s="189" t="s">
        <v>203</v>
      </c>
      <c r="D66" s="173" t="s">
        <v>127</v>
      </c>
      <c r="E66" s="174">
        <v>2</v>
      </c>
      <c r="F66" s="175"/>
      <c r="G66" s="176">
        <f>ROUND(E66*F66,2)</f>
        <v>0</v>
      </c>
      <c r="H66" s="175"/>
      <c r="I66" s="176">
        <f>ROUND(E66*H66,2)</f>
        <v>0</v>
      </c>
      <c r="J66" s="175"/>
      <c r="K66" s="176">
        <f>ROUND(E66*J66,2)</f>
        <v>0</v>
      </c>
      <c r="L66" s="176">
        <v>21</v>
      </c>
      <c r="M66" s="176">
        <f>G66*(1+L66/100)</f>
        <v>0</v>
      </c>
      <c r="N66" s="176">
        <v>2.0000000000000002E-5</v>
      </c>
      <c r="O66" s="176">
        <f>ROUND(E66*N66,2)</f>
        <v>0</v>
      </c>
      <c r="P66" s="176">
        <v>0</v>
      </c>
      <c r="Q66" s="176">
        <f>ROUND(E66*P66,2)</f>
        <v>0</v>
      </c>
      <c r="R66" s="176" t="s">
        <v>204</v>
      </c>
      <c r="S66" s="176" t="s">
        <v>122</v>
      </c>
      <c r="T66" s="177" t="s">
        <v>122</v>
      </c>
      <c r="U66" s="161">
        <v>0</v>
      </c>
      <c r="V66" s="161">
        <f>ROUND(E66*U66,2)</f>
        <v>0</v>
      </c>
      <c r="W66" s="161"/>
      <c r="X66" s="161" t="s">
        <v>205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206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/>
      <c r="B67" s="160"/>
      <c r="C67" s="190" t="s">
        <v>207</v>
      </c>
      <c r="D67" s="162"/>
      <c r="E67" s="163">
        <v>1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52"/>
      <c r="Z67" s="152"/>
      <c r="AA67" s="152"/>
      <c r="AB67" s="152"/>
      <c r="AC67" s="152"/>
      <c r="AD67" s="152"/>
      <c r="AE67" s="152"/>
      <c r="AF67" s="152"/>
      <c r="AG67" s="152" t="s">
        <v>144</v>
      </c>
      <c r="AH67" s="152">
        <v>0</v>
      </c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190" t="s">
        <v>208</v>
      </c>
      <c r="D68" s="162"/>
      <c r="E68" s="163">
        <v>1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2"/>
      <c r="Z68" s="152"/>
      <c r="AA68" s="152"/>
      <c r="AB68" s="152"/>
      <c r="AC68" s="152"/>
      <c r="AD68" s="152"/>
      <c r="AE68" s="152"/>
      <c r="AF68" s="152"/>
      <c r="AG68" s="152" t="s">
        <v>144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71">
        <v>21</v>
      </c>
      <c r="B69" s="172" t="s">
        <v>209</v>
      </c>
      <c r="C69" s="189" t="s">
        <v>210</v>
      </c>
      <c r="D69" s="173" t="s">
        <v>211</v>
      </c>
      <c r="E69" s="174">
        <v>1.6590000000000001E-2</v>
      </c>
      <c r="F69" s="175"/>
      <c r="G69" s="176">
        <f>ROUND(E69*F69,2)</f>
        <v>0</v>
      </c>
      <c r="H69" s="175"/>
      <c r="I69" s="176">
        <f>ROUND(E69*H69,2)</f>
        <v>0</v>
      </c>
      <c r="J69" s="175"/>
      <c r="K69" s="176">
        <f>ROUND(E69*J69,2)</f>
        <v>0</v>
      </c>
      <c r="L69" s="176">
        <v>21</v>
      </c>
      <c r="M69" s="176">
        <f>G69*(1+L69/100)</f>
        <v>0</v>
      </c>
      <c r="N69" s="176">
        <v>0</v>
      </c>
      <c r="O69" s="176">
        <f>ROUND(E69*N69,2)</f>
        <v>0</v>
      </c>
      <c r="P69" s="176">
        <v>0</v>
      </c>
      <c r="Q69" s="176">
        <f>ROUND(E69*P69,2)</f>
        <v>0</v>
      </c>
      <c r="R69" s="176" t="s">
        <v>174</v>
      </c>
      <c r="S69" s="176" t="s">
        <v>122</v>
      </c>
      <c r="T69" s="177" t="s">
        <v>122</v>
      </c>
      <c r="U69" s="161">
        <v>1.47</v>
      </c>
      <c r="V69" s="161">
        <f>ROUND(E69*U69,2)</f>
        <v>0.02</v>
      </c>
      <c r="W69" s="161"/>
      <c r="X69" s="161" t="s">
        <v>212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213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9"/>
      <c r="B70" s="160"/>
      <c r="C70" s="258" t="s">
        <v>214</v>
      </c>
      <c r="D70" s="259"/>
      <c r="E70" s="259"/>
      <c r="F70" s="259"/>
      <c r="G70" s="259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52"/>
      <c r="Z70" s="152"/>
      <c r="AA70" s="152"/>
      <c r="AB70" s="152"/>
      <c r="AC70" s="152"/>
      <c r="AD70" s="152"/>
      <c r="AE70" s="152"/>
      <c r="AF70" s="152"/>
      <c r="AG70" s="152" t="s">
        <v>142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x14ac:dyDescent="0.2">
      <c r="A71" s="165" t="s">
        <v>116</v>
      </c>
      <c r="B71" s="166" t="s">
        <v>74</v>
      </c>
      <c r="C71" s="187" t="s">
        <v>75</v>
      </c>
      <c r="D71" s="167"/>
      <c r="E71" s="168"/>
      <c r="F71" s="169"/>
      <c r="G71" s="169">
        <f>SUMIF(AG72:AG124,"&lt;&gt;NOR",G72:G124)</f>
        <v>0</v>
      </c>
      <c r="H71" s="169"/>
      <c r="I71" s="169">
        <f>SUM(I72:I124)</f>
        <v>0</v>
      </c>
      <c r="J71" s="169"/>
      <c r="K71" s="169">
        <f>SUM(K72:K124)</f>
        <v>0</v>
      </c>
      <c r="L71" s="169"/>
      <c r="M71" s="169">
        <f>SUM(M72:M124)</f>
        <v>0</v>
      </c>
      <c r="N71" s="169"/>
      <c r="O71" s="169">
        <f>SUM(O72:O124)</f>
        <v>0.15</v>
      </c>
      <c r="P71" s="169"/>
      <c r="Q71" s="169">
        <f>SUM(Q72:Q124)</f>
        <v>0</v>
      </c>
      <c r="R71" s="169"/>
      <c r="S71" s="169"/>
      <c r="T71" s="170"/>
      <c r="U71" s="164"/>
      <c r="V71" s="164">
        <f>SUM(V72:V124)</f>
        <v>36.5</v>
      </c>
      <c r="W71" s="164"/>
      <c r="X71" s="164"/>
      <c r="AG71" t="s">
        <v>117</v>
      </c>
    </row>
    <row r="72" spans="1:60" outlineLevel="1" x14ac:dyDescent="0.2">
      <c r="A72" s="171">
        <v>22</v>
      </c>
      <c r="B72" s="172" t="s">
        <v>215</v>
      </c>
      <c r="C72" s="189" t="s">
        <v>216</v>
      </c>
      <c r="D72" s="173" t="s">
        <v>127</v>
      </c>
      <c r="E72" s="174">
        <v>4</v>
      </c>
      <c r="F72" s="175"/>
      <c r="G72" s="176">
        <f>ROUND(E72*F72,2)</f>
        <v>0</v>
      </c>
      <c r="H72" s="175"/>
      <c r="I72" s="176">
        <f>ROUND(E72*H72,2)</f>
        <v>0</v>
      </c>
      <c r="J72" s="175"/>
      <c r="K72" s="176">
        <f>ROUND(E72*J72,2)</f>
        <v>0</v>
      </c>
      <c r="L72" s="176">
        <v>21</v>
      </c>
      <c r="M72" s="176">
        <f>G72*(1+L72/100)</f>
        <v>0</v>
      </c>
      <c r="N72" s="176">
        <v>1E-4</v>
      </c>
      <c r="O72" s="176">
        <f>ROUND(E72*N72,2)</f>
        <v>0</v>
      </c>
      <c r="P72" s="176">
        <v>0</v>
      </c>
      <c r="Q72" s="176">
        <f>ROUND(E72*P72,2)</f>
        <v>0</v>
      </c>
      <c r="R72" s="176" t="s">
        <v>174</v>
      </c>
      <c r="S72" s="176" t="s">
        <v>122</v>
      </c>
      <c r="T72" s="177" t="s">
        <v>122</v>
      </c>
      <c r="U72" s="161">
        <v>0.03</v>
      </c>
      <c r="V72" s="161">
        <f>ROUND(E72*U72,2)</f>
        <v>0.12</v>
      </c>
      <c r="W72" s="161"/>
      <c r="X72" s="161" t="s">
        <v>123</v>
      </c>
      <c r="Y72" s="152"/>
      <c r="Z72" s="152"/>
      <c r="AA72" s="152"/>
      <c r="AB72" s="152"/>
      <c r="AC72" s="152"/>
      <c r="AD72" s="152"/>
      <c r="AE72" s="152"/>
      <c r="AF72" s="152"/>
      <c r="AG72" s="152" t="s">
        <v>124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9"/>
      <c r="B73" s="160"/>
      <c r="C73" s="190" t="s">
        <v>217</v>
      </c>
      <c r="D73" s="162"/>
      <c r="E73" s="163">
        <v>2</v>
      </c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2"/>
      <c r="Z73" s="152"/>
      <c r="AA73" s="152"/>
      <c r="AB73" s="152"/>
      <c r="AC73" s="152"/>
      <c r="AD73" s="152"/>
      <c r="AE73" s="152"/>
      <c r="AF73" s="152"/>
      <c r="AG73" s="152" t="s">
        <v>144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9"/>
      <c r="B74" s="160"/>
      <c r="C74" s="190" t="s">
        <v>218</v>
      </c>
      <c r="D74" s="162"/>
      <c r="E74" s="163">
        <v>2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2"/>
      <c r="Z74" s="152"/>
      <c r="AA74" s="152"/>
      <c r="AB74" s="152"/>
      <c r="AC74" s="152"/>
      <c r="AD74" s="152"/>
      <c r="AE74" s="152"/>
      <c r="AF74" s="152"/>
      <c r="AG74" s="152" t="s">
        <v>144</v>
      </c>
      <c r="AH74" s="152">
        <v>0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78">
        <v>23</v>
      </c>
      <c r="B75" s="179" t="s">
        <v>219</v>
      </c>
      <c r="C75" s="188" t="s">
        <v>220</v>
      </c>
      <c r="D75" s="180" t="s">
        <v>137</v>
      </c>
      <c r="E75" s="181">
        <v>2</v>
      </c>
      <c r="F75" s="182"/>
      <c r="G75" s="183">
        <f>ROUND(E75*F75,2)</f>
        <v>0</v>
      </c>
      <c r="H75" s="182"/>
      <c r="I75" s="183">
        <f>ROUND(E75*H75,2)</f>
        <v>0</v>
      </c>
      <c r="J75" s="182"/>
      <c r="K75" s="183">
        <f>ROUND(E75*J75,2)</f>
        <v>0</v>
      </c>
      <c r="L75" s="183">
        <v>21</v>
      </c>
      <c r="M75" s="183">
        <f>G75*(1+L75/100)</f>
        <v>0</v>
      </c>
      <c r="N75" s="183">
        <v>0</v>
      </c>
      <c r="O75" s="183">
        <f>ROUND(E75*N75,2)</f>
        <v>0</v>
      </c>
      <c r="P75" s="183">
        <v>2.7999999999999998E-4</v>
      </c>
      <c r="Q75" s="183">
        <f>ROUND(E75*P75,2)</f>
        <v>0</v>
      </c>
      <c r="R75" s="183" t="s">
        <v>174</v>
      </c>
      <c r="S75" s="183" t="s">
        <v>122</v>
      </c>
      <c r="T75" s="184" t="s">
        <v>122</v>
      </c>
      <c r="U75" s="161">
        <v>0.05</v>
      </c>
      <c r="V75" s="161">
        <f>ROUND(E75*U75,2)</f>
        <v>0.1</v>
      </c>
      <c r="W75" s="161"/>
      <c r="X75" s="161" t="s">
        <v>123</v>
      </c>
      <c r="Y75" s="152"/>
      <c r="Z75" s="152"/>
      <c r="AA75" s="152"/>
      <c r="AB75" s="152"/>
      <c r="AC75" s="152"/>
      <c r="AD75" s="152"/>
      <c r="AE75" s="152"/>
      <c r="AF75" s="152"/>
      <c r="AG75" s="152" t="s">
        <v>124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71">
        <v>24</v>
      </c>
      <c r="B76" s="172" t="s">
        <v>221</v>
      </c>
      <c r="C76" s="189" t="s">
        <v>222</v>
      </c>
      <c r="D76" s="173" t="s">
        <v>137</v>
      </c>
      <c r="E76" s="174">
        <v>1.2</v>
      </c>
      <c r="F76" s="175"/>
      <c r="G76" s="176">
        <f>ROUND(E76*F76,2)</f>
        <v>0</v>
      </c>
      <c r="H76" s="175"/>
      <c r="I76" s="176">
        <f>ROUND(E76*H76,2)</f>
        <v>0</v>
      </c>
      <c r="J76" s="175"/>
      <c r="K76" s="176">
        <f>ROUND(E76*J76,2)</f>
        <v>0</v>
      </c>
      <c r="L76" s="176">
        <v>21</v>
      </c>
      <c r="M76" s="176">
        <f>G76*(1+L76/100)</f>
        <v>0</v>
      </c>
      <c r="N76" s="176">
        <v>0</v>
      </c>
      <c r="O76" s="176">
        <f>ROUND(E76*N76,2)</f>
        <v>0</v>
      </c>
      <c r="P76" s="176">
        <v>2.9E-4</v>
      </c>
      <c r="Q76" s="176">
        <f>ROUND(E76*P76,2)</f>
        <v>0</v>
      </c>
      <c r="R76" s="176" t="s">
        <v>174</v>
      </c>
      <c r="S76" s="176" t="s">
        <v>122</v>
      </c>
      <c r="T76" s="177" t="s">
        <v>122</v>
      </c>
      <c r="U76" s="161">
        <v>8.3000000000000004E-2</v>
      </c>
      <c r="V76" s="161">
        <f>ROUND(E76*U76,2)</f>
        <v>0.1</v>
      </c>
      <c r="W76" s="161"/>
      <c r="X76" s="161" t="s">
        <v>123</v>
      </c>
      <c r="Y76" s="152"/>
      <c r="Z76" s="152"/>
      <c r="AA76" s="152"/>
      <c r="AB76" s="152"/>
      <c r="AC76" s="152"/>
      <c r="AD76" s="152"/>
      <c r="AE76" s="152"/>
      <c r="AF76" s="152"/>
      <c r="AG76" s="152" t="s">
        <v>124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190" t="s">
        <v>223</v>
      </c>
      <c r="D77" s="162"/>
      <c r="E77" s="163">
        <v>1.2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2"/>
      <c r="Z77" s="152"/>
      <c r="AA77" s="152"/>
      <c r="AB77" s="152"/>
      <c r="AC77" s="152"/>
      <c r="AD77" s="152"/>
      <c r="AE77" s="152"/>
      <c r="AF77" s="152"/>
      <c r="AG77" s="152" t="s">
        <v>144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ht="22.5" outlineLevel="1" x14ac:dyDescent="0.2">
      <c r="A78" s="178">
        <v>25</v>
      </c>
      <c r="B78" s="179" t="s">
        <v>224</v>
      </c>
      <c r="C78" s="188" t="s">
        <v>225</v>
      </c>
      <c r="D78" s="180" t="s">
        <v>127</v>
      </c>
      <c r="E78" s="181">
        <v>2</v>
      </c>
      <c r="F78" s="182"/>
      <c r="G78" s="183">
        <f>ROUND(E78*F78,2)</f>
        <v>0</v>
      </c>
      <c r="H78" s="182"/>
      <c r="I78" s="183">
        <f>ROUND(E78*H78,2)</f>
        <v>0</v>
      </c>
      <c r="J78" s="182"/>
      <c r="K78" s="183">
        <f>ROUND(E78*J78,2)</f>
        <v>0</v>
      </c>
      <c r="L78" s="183">
        <v>21</v>
      </c>
      <c r="M78" s="183">
        <f>G78*(1+L78/100)</f>
        <v>0</v>
      </c>
      <c r="N78" s="183">
        <v>0</v>
      </c>
      <c r="O78" s="183">
        <f>ROUND(E78*N78,2)</f>
        <v>0</v>
      </c>
      <c r="P78" s="183">
        <v>0</v>
      </c>
      <c r="Q78" s="183">
        <f>ROUND(E78*P78,2)</f>
        <v>0</v>
      </c>
      <c r="R78" s="183" t="s">
        <v>174</v>
      </c>
      <c r="S78" s="183" t="s">
        <v>122</v>
      </c>
      <c r="T78" s="184" t="s">
        <v>122</v>
      </c>
      <c r="U78" s="161">
        <v>0.18</v>
      </c>
      <c r="V78" s="161">
        <f>ROUND(E78*U78,2)</f>
        <v>0.36</v>
      </c>
      <c r="W78" s="161"/>
      <c r="X78" s="161" t="s">
        <v>123</v>
      </c>
      <c r="Y78" s="152"/>
      <c r="Z78" s="152"/>
      <c r="AA78" s="152"/>
      <c r="AB78" s="152"/>
      <c r="AC78" s="152"/>
      <c r="AD78" s="152"/>
      <c r="AE78" s="152"/>
      <c r="AF78" s="152"/>
      <c r="AG78" s="152" t="s">
        <v>124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ht="22.5" outlineLevel="1" x14ac:dyDescent="0.2">
      <c r="A79" s="178">
        <v>26</v>
      </c>
      <c r="B79" s="179" t="s">
        <v>226</v>
      </c>
      <c r="C79" s="188" t="s">
        <v>227</v>
      </c>
      <c r="D79" s="180" t="s">
        <v>127</v>
      </c>
      <c r="E79" s="181">
        <v>2</v>
      </c>
      <c r="F79" s="182"/>
      <c r="G79" s="183">
        <f>ROUND(E79*F79,2)</f>
        <v>0</v>
      </c>
      <c r="H79" s="182"/>
      <c r="I79" s="183">
        <f>ROUND(E79*H79,2)</f>
        <v>0</v>
      </c>
      <c r="J79" s="182"/>
      <c r="K79" s="183">
        <f>ROUND(E79*J79,2)</f>
        <v>0</v>
      </c>
      <c r="L79" s="183">
        <v>21</v>
      </c>
      <c r="M79" s="183">
        <f>G79*(1+L79/100)</f>
        <v>0</v>
      </c>
      <c r="N79" s="183">
        <v>3.0000000000000001E-5</v>
      </c>
      <c r="O79" s="183">
        <f>ROUND(E79*N79,2)</f>
        <v>0</v>
      </c>
      <c r="P79" s="183">
        <v>0</v>
      </c>
      <c r="Q79" s="183">
        <f>ROUND(E79*P79,2)</f>
        <v>0</v>
      </c>
      <c r="R79" s="183" t="s">
        <v>174</v>
      </c>
      <c r="S79" s="183" t="s">
        <v>122</v>
      </c>
      <c r="T79" s="184" t="s">
        <v>122</v>
      </c>
      <c r="U79" s="161">
        <v>0.27</v>
      </c>
      <c r="V79" s="161">
        <f>ROUND(E79*U79,2)</f>
        <v>0.54</v>
      </c>
      <c r="W79" s="161"/>
      <c r="X79" s="161" t="s">
        <v>123</v>
      </c>
      <c r="Y79" s="152"/>
      <c r="Z79" s="152"/>
      <c r="AA79" s="152"/>
      <c r="AB79" s="152"/>
      <c r="AC79" s="152"/>
      <c r="AD79" s="152"/>
      <c r="AE79" s="152"/>
      <c r="AF79" s="152"/>
      <c r="AG79" s="152" t="s">
        <v>124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ht="22.5" outlineLevel="1" x14ac:dyDescent="0.2">
      <c r="A80" s="171">
        <v>27</v>
      </c>
      <c r="B80" s="172" t="s">
        <v>228</v>
      </c>
      <c r="C80" s="189" t="s">
        <v>229</v>
      </c>
      <c r="D80" s="173" t="s">
        <v>127</v>
      </c>
      <c r="E80" s="174">
        <v>2</v>
      </c>
      <c r="F80" s="175"/>
      <c r="G80" s="176">
        <f>ROUND(E80*F80,2)</f>
        <v>0</v>
      </c>
      <c r="H80" s="175"/>
      <c r="I80" s="176">
        <f>ROUND(E80*H80,2)</f>
        <v>0</v>
      </c>
      <c r="J80" s="175"/>
      <c r="K80" s="176">
        <f>ROUND(E80*J80,2)</f>
        <v>0</v>
      </c>
      <c r="L80" s="176">
        <v>21</v>
      </c>
      <c r="M80" s="176">
        <f>G80*(1+L80/100)</f>
        <v>0</v>
      </c>
      <c r="N80" s="176">
        <v>2.0000000000000001E-4</v>
      </c>
      <c r="O80" s="176">
        <f>ROUND(E80*N80,2)</f>
        <v>0</v>
      </c>
      <c r="P80" s="176">
        <v>0</v>
      </c>
      <c r="Q80" s="176">
        <f>ROUND(E80*P80,2)</f>
        <v>0</v>
      </c>
      <c r="R80" s="176" t="s">
        <v>174</v>
      </c>
      <c r="S80" s="176" t="s">
        <v>122</v>
      </c>
      <c r="T80" s="177" t="s">
        <v>122</v>
      </c>
      <c r="U80" s="161">
        <v>0.51197000000000004</v>
      </c>
      <c r="V80" s="161">
        <f>ROUND(E80*U80,2)</f>
        <v>1.02</v>
      </c>
      <c r="W80" s="161"/>
      <c r="X80" s="161" t="s">
        <v>123</v>
      </c>
      <c r="Y80" s="152"/>
      <c r="Z80" s="152"/>
      <c r="AA80" s="152"/>
      <c r="AB80" s="152"/>
      <c r="AC80" s="152"/>
      <c r="AD80" s="152"/>
      <c r="AE80" s="152"/>
      <c r="AF80" s="152"/>
      <c r="AG80" s="152" t="s">
        <v>124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9"/>
      <c r="B81" s="160"/>
      <c r="C81" s="190" t="s">
        <v>230</v>
      </c>
      <c r="D81" s="162"/>
      <c r="E81" s="163">
        <v>2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2"/>
      <c r="Z81" s="152"/>
      <c r="AA81" s="152"/>
      <c r="AB81" s="152"/>
      <c r="AC81" s="152"/>
      <c r="AD81" s="152"/>
      <c r="AE81" s="152"/>
      <c r="AF81" s="152"/>
      <c r="AG81" s="152" t="s">
        <v>144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33.75" outlineLevel="1" x14ac:dyDescent="0.2">
      <c r="A82" s="178">
        <v>28</v>
      </c>
      <c r="B82" s="179" t="s">
        <v>231</v>
      </c>
      <c r="C82" s="188" t="s">
        <v>232</v>
      </c>
      <c r="D82" s="180" t="s">
        <v>127</v>
      </c>
      <c r="E82" s="181">
        <v>4</v>
      </c>
      <c r="F82" s="182"/>
      <c r="G82" s="183">
        <f>ROUND(E82*F82,2)</f>
        <v>0</v>
      </c>
      <c r="H82" s="182"/>
      <c r="I82" s="183">
        <f>ROUND(E82*H82,2)</f>
        <v>0</v>
      </c>
      <c r="J82" s="182"/>
      <c r="K82" s="183">
        <f>ROUND(E82*J82,2)</f>
        <v>0</v>
      </c>
      <c r="L82" s="183">
        <v>21</v>
      </c>
      <c r="M82" s="183">
        <f>G82*(1+L82/100)</f>
        <v>0</v>
      </c>
      <c r="N82" s="183">
        <v>0</v>
      </c>
      <c r="O82" s="183">
        <f>ROUND(E82*N82,2)</f>
        <v>0</v>
      </c>
      <c r="P82" s="183">
        <v>0</v>
      </c>
      <c r="Q82" s="183">
        <f>ROUND(E82*P82,2)</f>
        <v>0</v>
      </c>
      <c r="R82" s="183" t="s">
        <v>174</v>
      </c>
      <c r="S82" s="183" t="s">
        <v>122</v>
      </c>
      <c r="T82" s="184" t="s">
        <v>122</v>
      </c>
      <c r="U82" s="161">
        <v>0.02</v>
      </c>
      <c r="V82" s="161">
        <f>ROUND(E82*U82,2)</f>
        <v>0.08</v>
      </c>
      <c r="W82" s="161"/>
      <c r="X82" s="161" t="s">
        <v>123</v>
      </c>
      <c r="Y82" s="152"/>
      <c r="Z82" s="152"/>
      <c r="AA82" s="152"/>
      <c r="AB82" s="152"/>
      <c r="AC82" s="152"/>
      <c r="AD82" s="152"/>
      <c r="AE82" s="152"/>
      <c r="AF82" s="152"/>
      <c r="AG82" s="152" t="s">
        <v>124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22.5" outlineLevel="1" x14ac:dyDescent="0.2">
      <c r="A83" s="171">
        <v>29</v>
      </c>
      <c r="B83" s="172" t="s">
        <v>233</v>
      </c>
      <c r="C83" s="189" t="s">
        <v>234</v>
      </c>
      <c r="D83" s="173" t="s">
        <v>137</v>
      </c>
      <c r="E83" s="174">
        <v>15</v>
      </c>
      <c r="F83" s="175"/>
      <c r="G83" s="176">
        <f>ROUND(E83*F83,2)</f>
        <v>0</v>
      </c>
      <c r="H83" s="175"/>
      <c r="I83" s="176">
        <f>ROUND(E83*H83,2)</f>
        <v>0</v>
      </c>
      <c r="J83" s="175"/>
      <c r="K83" s="176">
        <f>ROUND(E83*J83,2)</f>
        <v>0</v>
      </c>
      <c r="L83" s="176">
        <v>21</v>
      </c>
      <c r="M83" s="176">
        <f>G83*(1+L83/100)</f>
        <v>0</v>
      </c>
      <c r="N83" s="176">
        <v>4.0099999999999997E-3</v>
      </c>
      <c r="O83" s="176">
        <f>ROUND(E83*N83,2)</f>
        <v>0.06</v>
      </c>
      <c r="P83" s="176">
        <v>0</v>
      </c>
      <c r="Q83" s="176">
        <f>ROUND(E83*P83,2)</f>
        <v>0</v>
      </c>
      <c r="R83" s="176" t="s">
        <v>174</v>
      </c>
      <c r="S83" s="176" t="s">
        <v>122</v>
      </c>
      <c r="T83" s="177" t="s">
        <v>122</v>
      </c>
      <c r="U83" s="161">
        <v>0.54290000000000005</v>
      </c>
      <c r="V83" s="161">
        <f>ROUND(E83*U83,2)</f>
        <v>8.14</v>
      </c>
      <c r="W83" s="161"/>
      <c r="X83" s="161" t="s">
        <v>123</v>
      </c>
      <c r="Y83" s="152"/>
      <c r="Z83" s="152"/>
      <c r="AA83" s="152"/>
      <c r="AB83" s="152"/>
      <c r="AC83" s="152"/>
      <c r="AD83" s="152"/>
      <c r="AE83" s="152"/>
      <c r="AF83" s="152"/>
      <c r="AG83" s="152" t="s">
        <v>182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9"/>
      <c r="B84" s="160"/>
      <c r="C84" s="262" t="s">
        <v>235</v>
      </c>
      <c r="D84" s="263"/>
      <c r="E84" s="263"/>
      <c r="F84" s="263"/>
      <c r="G84" s="263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52"/>
      <c r="Z84" s="152"/>
      <c r="AA84" s="152"/>
      <c r="AB84" s="152"/>
      <c r="AC84" s="152"/>
      <c r="AD84" s="152"/>
      <c r="AE84" s="152"/>
      <c r="AF84" s="152"/>
      <c r="AG84" s="152" t="s">
        <v>151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9"/>
      <c r="B85" s="160"/>
      <c r="C85" s="260" t="s">
        <v>175</v>
      </c>
      <c r="D85" s="261"/>
      <c r="E85" s="261"/>
      <c r="F85" s="261"/>
      <c r="G85" s="2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52"/>
      <c r="Z85" s="152"/>
      <c r="AA85" s="152"/>
      <c r="AB85" s="152"/>
      <c r="AC85" s="152"/>
      <c r="AD85" s="152"/>
      <c r="AE85" s="152"/>
      <c r="AF85" s="152"/>
      <c r="AG85" s="152" t="s">
        <v>151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9"/>
      <c r="B86" s="160"/>
      <c r="C86" s="190" t="s">
        <v>236</v>
      </c>
      <c r="D86" s="162"/>
      <c r="E86" s="163">
        <v>10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1"/>
      <c r="Y86" s="152"/>
      <c r="Z86" s="152"/>
      <c r="AA86" s="152"/>
      <c r="AB86" s="152"/>
      <c r="AC86" s="152"/>
      <c r="AD86" s="152"/>
      <c r="AE86" s="152"/>
      <c r="AF86" s="152"/>
      <c r="AG86" s="152" t="s">
        <v>144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9"/>
      <c r="B87" s="160"/>
      <c r="C87" s="190" t="s">
        <v>237</v>
      </c>
      <c r="D87" s="162"/>
      <c r="E87" s="163">
        <v>5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2"/>
      <c r="Z87" s="152"/>
      <c r="AA87" s="152"/>
      <c r="AB87" s="152"/>
      <c r="AC87" s="152"/>
      <c r="AD87" s="152"/>
      <c r="AE87" s="152"/>
      <c r="AF87" s="152"/>
      <c r="AG87" s="152" t="s">
        <v>144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ht="22.5" outlineLevel="1" x14ac:dyDescent="0.2">
      <c r="A88" s="171">
        <v>30</v>
      </c>
      <c r="B88" s="172" t="s">
        <v>238</v>
      </c>
      <c r="C88" s="189" t="s">
        <v>239</v>
      </c>
      <c r="D88" s="173" t="s">
        <v>137</v>
      </c>
      <c r="E88" s="174">
        <v>18</v>
      </c>
      <c r="F88" s="175"/>
      <c r="G88" s="176">
        <f>ROUND(E88*F88,2)</f>
        <v>0</v>
      </c>
      <c r="H88" s="175"/>
      <c r="I88" s="176">
        <f>ROUND(E88*H88,2)</f>
        <v>0</v>
      </c>
      <c r="J88" s="175"/>
      <c r="K88" s="176">
        <f>ROUND(E88*J88,2)</f>
        <v>0</v>
      </c>
      <c r="L88" s="176">
        <v>21</v>
      </c>
      <c r="M88" s="176">
        <f>G88*(1+L88/100)</f>
        <v>0</v>
      </c>
      <c r="N88" s="176">
        <v>5.2199999999999998E-3</v>
      </c>
      <c r="O88" s="176">
        <f>ROUND(E88*N88,2)</f>
        <v>0.09</v>
      </c>
      <c r="P88" s="176">
        <v>0</v>
      </c>
      <c r="Q88" s="176">
        <f>ROUND(E88*P88,2)</f>
        <v>0</v>
      </c>
      <c r="R88" s="176" t="s">
        <v>174</v>
      </c>
      <c r="S88" s="176" t="s">
        <v>122</v>
      </c>
      <c r="T88" s="177" t="s">
        <v>122</v>
      </c>
      <c r="U88" s="161">
        <v>0.63</v>
      </c>
      <c r="V88" s="161">
        <f>ROUND(E88*U88,2)</f>
        <v>11.34</v>
      </c>
      <c r="W88" s="161"/>
      <c r="X88" s="161" t="s">
        <v>123</v>
      </c>
      <c r="Y88" s="152"/>
      <c r="Z88" s="152"/>
      <c r="AA88" s="152"/>
      <c r="AB88" s="152"/>
      <c r="AC88" s="152"/>
      <c r="AD88" s="152"/>
      <c r="AE88" s="152"/>
      <c r="AF88" s="152"/>
      <c r="AG88" s="152" t="s">
        <v>182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9"/>
      <c r="B89" s="160"/>
      <c r="C89" s="262" t="s">
        <v>235</v>
      </c>
      <c r="D89" s="263"/>
      <c r="E89" s="263"/>
      <c r="F89" s="263"/>
      <c r="G89" s="263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52"/>
      <c r="Z89" s="152"/>
      <c r="AA89" s="152"/>
      <c r="AB89" s="152"/>
      <c r="AC89" s="152"/>
      <c r="AD89" s="152"/>
      <c r="AE89" s="152"/>
      <c r="AF89" s="152"/>
      <c r="AG89" s="152" t="s">
        <v>151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59"/>
      <c r="B90" s="160"/>
      <c r="C90" s="260" t="s">
        <v>175</v>
      </c>
      <c r="D90" s="261"/>
      <c r="E90" s="261"/>
      <c r="F90" s="261"/>
      <c r="G90" s="2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52"/>
      <c r="Z90" s="152"/>
      <c r="AA90" s="152"/>
      <c r="AB90" s="152"/>
      <c r="AC90" s="152"/>
      <c r="AD90" s="152"/>
      <c r="AE90" s="152"/>
      <c r="AF90" s="152"/>
      <c r="AG90" s="152" t="s">
        <v>151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59"/>
      <c r="B91" s="160"/>
      <c r="C91" s="190" t="s">
        <v>240</v>
      </c>
      <c r="D91" s="162"/>
      <c r="E91" s="163">
        <v>18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52"/>
      <c r="Z91" s="152"/>
      <c r="AA91" s="152"/>
      <c r="AB91" s="152"/>
      <c r="AC91" s="152"/>
      <c r="AD91" s="152"/>
      <c r="AE91" s="152"/>
      <c r="AF91" s="152"/>
      <c r="AG91" s="152" t="s">
        <v>144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71">
        <v>31</v>
      </c>
      <c r="B92" s="172" t="s">
        <v>241</v>
      </c>
      <c r="C92" s="189" t="s">
        <v>242</v>
      </c>
      <c r="D92" s="173" t="s">
        <v>137</v>
      </c>
      <c r="E92" s="174">
        <v>1.2</v>
      </c>
      <c r="F92" s="175"/>
      <c r="G92" s="176">
        <f>ROUND(E92*F92,2)</f>
        <v>0</v>
      </c>
      <c r="H92" s="175"/>
      <c r="I92" s="176">
        <f>ROUND(E92*H92,2)</f>
        <v>0</v>
      </c>
      <c r="J92" s="175"/>
      <c r="K92" s="176">
        <f>ROUND(E92*J92,2)</f>
        <v>0</v>
      </c>
      <c r="L92" s="176">
        <v>21</v>
      </c>
      <c r="M92" s="176">
        <f>G92*(1+L92/100)</f>
        <v>0</v>
      </c>
      <c r="N92" s="176">
        <v>2.9999999999999997E-4</v>
      </c>
      <c r="O92" s="176">
        <f>ROUND(E92*N92,2)</f>
        <v>0</v>
      </c>
      <c r="P92" s="176">
        <v>0</v>
      </c>
      <c r="Q92" s="176">
        <f>ROUND(E92*P92,2)</f>
        <v>0</v>
      </c>
      <c r="R92" s="176" t="s">
        <v>174</v>
      </c>
      <c r="S92" s="176" t="s">
        <v>122</v>
      </c>
      <c r="T92" s="177" t="s">
        <v>122</v>
      </c>
      <c r="U92" s="161">
        <v>0.27313999999999999</v>
      </c>
      <c r="V92" s="161">
        <f>ROUND(E92*U92,2)</f>
        <v>0.33</v>
      </c>
      <c r="W92" s="161"/>
      <c r="X92" s="161" t="s">
        <v>123</v>
      </c>
      <c r="Y92" s="152"/>
      <c r="Z92" s="152"/>
      <c r="AA92" s="152"/>
      <c r="AB92" s="152"/>
      <c r="AC92" s="152"/>
      <c r="AD92" s="152"/>
      <c r="AE92" s="152"/>
      <c r="AF92" s="152"/>
      <c r="AG92" s="152" t="s">
        <v>124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9"/>
      <c r="B93" s="160"/>
      <c r="C93" s="262" t="s">
        <v>243</v>
      </c>
      <c r="D93" s="263"/>
      <c r="E93" s="263"/>
      <c r="F93" s="263"/>
      <c r="G93" s="263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61"/>
      <c r="Y93" s="152"/>
      <c r="Z93" s="152"/>
      <c r="AA93" s="152"/>
      <c r="AB93" s="152"/>
      <c r="AC93" s="152"/>
      <c r="AD93" s="152"/>
      <c r="AE93" s="152"/>
      <c r="AF93" s="152"/>
      <c r="AG93" s="152" t="s">
        <v>151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85" t="str">
        <f>C93</f>
        <v>Obsahuje 1 spoj na 4 m délky rozvodu, bez dodávky potrubí, bez montáže a dodávky tvarovek a závěsů. Včetně zednických výpomocí.</v>
      </c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9"/>
      <c r="B94" s="160"/>
      <c r="C94" s="260" t="s">
        <v>175</v>
      </c>
      <c r="D94" s="261"/>
      <c r="E94" s="261"/>
      <c r="F94" s="261"/>
      <c r="G94" s="2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52"/>
      <c r="Z94" s="152"/>
      <c r="AA94" s="152"/>
      <c r="AB94" s="152"/>
      <c r="AC94" s="152"/>
      <c r="AD94" s="152"/>
      <c r="AE94" s="152"/>
      <c r="AF94" s="152"/>
      <c r="AG94" s="152" t="s">
        <v>151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9"/>
      <c r="B95" s="160"/>
      <c r="C95" s="190" t="s">
        <v>244</v>
      </c>
      <c r="D95" s="162"/>
      <c r="E95" s="163">
        <v>1.2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2"/>
      <c r="Z95" s="152"/>
      <c r="AA95" s="152"/>
      <c r="AB95" s="152"/>
      <c r="AC95" s="152"/>
      <c r="AD95" s="152"/>
      <c r="AE95" s="152"/>
      <c r="AF95" s="152"/>
      <c r="AG95" s="152" t="s">
        <v>144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ht="22.5" outlineLevel="1" x14ac:dyDescent="0.2">
      <c r="A96" s="171">
        <v>32</v>
      </c>
      <c r="B96" s="172" t="s">
        <v>245</v>
      </c>
      <c r="C96" s="189" t="s">
        <v>246</v>
      </c>
      <c r="D96" s="173" t="s">
        <v>137</v>
      </c>
      <c r="E96" s="174">
        <v>10</v>
      </c>
      <c r="F96" s="175"/>
      <c r="G96" s="176">
        <f>ROUND(E96*F96,2)</f>
        <v>0</v>
      </c>
      <c r="H96" s="175"/>
      <c r="I96" s="176">
        <f>ROUND(E96*H96,2)</f>
        <v>0</v>
      </c>
      <c r="J96" s="175"/>
      <c r="K96" s="176">
        <f>ROUND(E96*J96,2)</f>
        <v>0</v>
      </c>
      <c r="L96" s="176">
        <v>21</v>
      </c>
      <c r="M96" s="176">
        <f>G96*(1+L96/100)</f>
        <v>0</v>
      </c>
      <c r="N96" s="176">
        <v>5.0000000000000002E-5</v>
      </c>
      <c r="O96" s="176">
        <f>ROUND(E96*N96,2)</f>
        <v>0</v>
      </c>
      <c r="P96" s="176">
        <v>0</v>
      </c>
      <c r="Q96" s="176">
        <f>ROUND(E96*P96,2)</f>
        <v>0</v>
      </c>
      <c r="R96" s="176" t="s">
        <v>174</v>
      </c>
      <c r="S96" s="176" t="s">
        <v>122</v>
      </c>
      <c r="T96" s="177" t="s">
        <v>122</v>
      </c>
      <c r="U96" s="161">
        <v>0.13</v>
      </c>
      <c r="V96" s="161">
        <f>ROUND(E96*U96,2)</f>
        <v>1.3</v>
      </c>
      <c r="W96" s="161"/>
      <c r="X96" s="161" t="s">
        <v>123</v>
      </c>
      <c r="Y96" s="152"/>
      <c r="Z96" s="152"/>
      <c r="AA96" s="152"/>
      <c r="AB96" s="152"/>
      <c r="AC96" s="152"/>
      <c r="AD96" s="152"/>
      <c r="AE96" s="152"/>
      <c r="AF96" s="152"/>
      <c r="AG96" s="152" t="s">
        <v>182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9"/>
      <c r="B97" s="160"/>
      <c r="C97" s="262" t="s">
        <v>247</v>
      </c>
      <c r="D97" s="263"/>
      <c r="E97" s="263"/>
      <c r="F97" s="263"/>
      <c r="G97" s="263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52"/>
      <c r="Z97" s="152"/>
      <c r="AA97" s="152"/>
      <c r="AB97" s="152"/>
      <c r="AC97" s="152"/>
      <c r="AD97" s="152"/>
      <c r="AE97" s="152"/>
      <c r="AF97" s="152"/>
      <c r="AG97" s="152" t="s">
        <v>151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ht="22.5" outlineLevel="1" x14ac:dyDescent="0.2">
      <c r="A98" s="171">
        <v>33</v>
      </c>
      <c r="B98" s="172" t="s">
        <v>248</v>
      </c>
      <c r="C98" s="189" t="s">
        <v>249</v>
      </c>
      <c r="D98" s="173" t="s">
        <v>137</v>
      </c>
      <c r="E98" s="174">
        <v>9</v>
      </c>
      <c r="F98" s="175"/>
      <c r="G98" s="176">
        <f>ROUND(E98*F98,2)</f>
        <v>0</v>
      </c>
      <c r="H98" s="175"/>
      <c r="I98" s="176">
        <f>ROUND(E98*H98,2)</f>
        <v>0</v>
      </c>
      <c r="J98" s="175"/>
      <c r="K98" s="176">
        <f>ROUND(E98*J98,2)</f>
        <v>0</v>
      </c>
      <c r="L98" s="176">
        <v>21</v>
      </c>
      <c r="M98" s="176">
        <f>G98*(1+L98/100)</f>
        <v>0</v>
      </c>
      <c r="N98" s="176">
        <v>6.9999999999999994E-5</v>
      </c>
      <c r="O98" s="176">
        <f>ROUND(E98*N98,2)</f>
        <v>0</v>
      </c>
      <c r="P98" s="176">
        <v>0</v>
      </c>
      <c r="Q98" s="176">
        <f>ROUND(E98*P98,2)</f>
        <v>0</v>
      </c>
      <c r="R98" s="176" t="s">
        <v>174</v>
      </c>
      <c r="S98" s="176" t="s">
        <v>122</v>
      </c>
      <c r="T98" s="177" t="s">
        <v>122</v>
      </c>
      <c r="U98" s="161">
        <v>0.129</v>
      </c>
      <c r="V98" s="161">
        <f>ROUND(E98*U98,2)</f>
        <v>1.1599999999999999</v>
      </c>
      <c r="W98" s="161"/>
      <c r="X98" s="161" t="s">
        <v>123</v>
      </c>
      <c r="Y98" s="152"/>
      <c r="Z98" s="152"/>
      <c r="AA98" s="152"/>
      <c r="AB98" s="152"/>
      <c r="AC98" s="152"/>
      <c r="AD98" s="152"/>
      <c r="AE98" s="152"/>
      <c r="AF98" s="152"/>
      <c r="AG98" s="152" t="s">
        <v>182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59"/>
      <c r="B99" s="160"/>
      <c r="C99" s="262" t="s">
        <v>247</v>
      </c>
      <c r="D99" s="263"/>
      <c r="E99" s="263"/>
      <c r="F99" s="263"/>
      <c r="G99" s="263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52"/>
      <c r="Z99" s="152"/>
      <c r="AA99" s="152"/>
      <c r="AB99" s="152"/>
      <c r="AC99" s="152"/>
      <c r="AD99" s="152"/>
      <c r="AE99" s="152"/>
      <c r="AF99" s="152"/>
      <c r="AG99" s="152" t="s">
        <v>151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71">
        <v>34</v>
      </c>
      <c r="B100" s="172" t="s">
        <v>250</v>
      </c>
      <c r="C100" s="189" t="s">
        <v>251</v>
      </c>
      <c r="D100" s="173" t="s">
        <v>137</v>
      </c>
      <c r="E100" s="174">
        <v>14</v>
      </c>
      <c r="F100" s="175"/>
      <c r="G100" s="176">
        <f>ROUND(E100*F100,2)</f>
        <v>0</v>
      </c>
      <c r="H100" s="175"/>
      <c r="I100" s="176">
        <f>ROUND(E100*H100,2)</f>
        <v>0</v>
      </c>
      <c r="J100" s="175"/>
      <c r="K100" s="176">
        <f>ROUND(E100*J100,2)</f>
        <v>0</v>
      </c>
      <c r="L100" s="176">
        <v>21</v>
      </c>
      <c r="M100" s="176">
        <f>G100*(1+L100/100)</f>
        <v>0</v>
      </c>
      <c r="N100" s="176">
        <v>0</v>
      </c>
      <c r="O100" s="176">
        <f>ROUND(E100*N100,2)</f>
        <v>0</v>
      </c>
      <c r="P100" s="176">
        <v>0</v>
      </c>
      <c r="Q100" s="176">
        <f>ROUND(E100*P100,2)</f>
        <v>0</v>
      </c>
      <c r="R100" s="176" t="s">
        <v>174</v>
      </c>
      <c r="S100" s="176" t="s">
        <v>122</v>
      </c>
      <c r="T100" s="177" t="s">
        <v>122</v>
      </c>
      <c r="U100" s="161">
        <v>0.14000000000000001</v>
      </c>
      <c r="V100" s="161">
        <f>ROUND(E100*U100,2)</f>
        <v>1.96</v>
      </c>
      <c r="W100" s="161"/>
      <c r="X100" s="161" t="s">
        <v>123</v>
      </c>
      <c r="Y100" s="152"/>
      <c r="Z100" s="152"/>
      <c r="AA100" s="152"/>
      <c r="AB100" s="152"/>
      <c r="AC100" s="152"/>
      <c r="AD100" s="152"/>
      <c r="AE100" s="152"/>
      <c r="AF100" s="152"/>
      <c r="AG100" s="152" t="s">
        <v>182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9"/>
      <c r="B101" s="160"/>
      <c r="C101" s="190" t="s">
        <v>252</v>
      </c>
      <c r="D101" s="162"/>
      <c r="E101" s="163">
        <v>5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144</v>
      </c>
      <c r="AH101" s="152">
        <v>5</v>
      </c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9"/>
      <c r="B102" s="160"/>
      <c r="C102" s="190" t="s">
        <v>253</v>
      </c>
      <c r="D102" s="162"/>
      <c r="E102" s="163">
        <v>9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144</v>
      </c>
      <c r="AH102" s="152">
        <v>5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78">
        <v>35</v>
      </c>
      <c r="B103" s="179" t="s">
        <v>254</v>
      </c>
      <c r="C103" s="188" t="s">
        <v>255</v>
      </c>
      <c r="D103" s="180" t="s">
        <v>127</v>
      </c>
      <c r="E103" s="181">
        <v>6</v>
      </c>
      <c r="F103" s="182"/>
      <c r="G103" s="183">
        <f>ROUND(E103*F103,2)</f>
        <v>0</v>
      </c>
      <c r="H103" s="182"/>
      <c r="I103" s="183">
        <f>ROUND(E103*H103,2)</f>
        <v>0</v>
      </c>
      <c r="J103" s="182"/>
      <c r="K103" s="183">
        <f>ROUND(E103*J103,2)</f>
        <v>0</v>
      </c>
      <c r="L103" s="183">
        <v>21</v>
      </c>
      <c r="M103" s="183">
        <f>G103*(1+L103/100)</f>
        <v>0</v>
      </c>
      <c r="N103" s="183">
        <v>0</v>
      </c>
      <c r="O103" s="183">
        <f>ROUND(E103*N103,2)</f>
        <v>0</v>
      </c>
      <c r="P103" s="183">
        <v>0</v>
      </c>
      <c r="Q103" s="183">
        <f>ROUND(E103*P103,2)</f>
        <v>0</v>
      </c>
      <c r="R103" s="183" t="s">
        <v>174</v>
      </c>
      <c r="S103" s="183" t="s">
        <v>122</v>
      </c>
      <c r="T103" s="184" t="s">
        <v>122</v>
      </c>
      <c r="U103" s="161">
        <v>0.42499999999999999</v>
      </c>
      <c r="V103" s="161">
        <f>ROUND(E103*U103,2)</f>
        <v>2.5499999999999998</v>
      </c>
      <c r="W103" s="161"/>
      <c r="X103" s="161" t="s">
        <v>123</v>
      </c>
      <c r="Y103" s="152"/>
      <c r="Z103" s="152"/>
      <c r="AA103" s="152"/>
      <c r="AB103" s="152"/>
      <c r="AC103" s="152"/>
      <c r="AD103" s="152"/>
      <c r="AE103" s="152"/>
      <c r="AF103" s="152"/>
      <c r="AG103" s="152" t="s">
        <v>182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71">
        <v>36</v>
      </c>
      <c r="B104" s="172" t="s">
        <v>256</v>
      </c>
      <c r="C104" s="189" t="s">
        <v>257</v>
      </c>
      <c r="D104" s="173" t="s">
        <v>127</v>
      </c>
      <c r="E104" s="174">
        <v>2</v>
      </c>
      <c r="F104" s="175"/>
      <c r="G104" s="176">
        <f>ROUND(E104*F104,2)</f>
        <v>0</v>
      </c>
      <c r="H104" s="175"/>
      <c r="I104" s="176">
        <f>ROUND(E104*H104,2)</f>
        <v>0</v>
      </c>
      <c r="J104" s="175"/>
      <c r="K104" s="176">
        <f>ROUND(E104*J104,2)</f>
        <v>0</v>
      </c>
      <c r="L104" s="176">
        <v>21</v>
      </c>
      <c r="M104" s="176">
        <f>G104*(1+L104/100)</f>
        <v>0</v>
      </c>
      <c r="N104" s="176">
        <v>0</v>
      </c>
      <c r="O104" s="176">
        <f>ROUND(E104*N104,2)</f>
        <v>0</v>
      </c>
      <c r="P104" s="176">
        <v>0</v>
      </c>
      <c r="Q104" s="176">
        <f>ROUND(E104*P104,2)</f>
        <v>0</v>
      </c>
      <c r="R104" s="176" t="s">
        <v>174</v>
      </c>
      <c r="S104" s="176" t="s">
        <v>122</v>
      </c>
      <c r="T104" s="177" t="s">
        <v>122</v>
      </c>
      <c r="U104" s="161">
        <v>0.16500000000000001</v>
      </c>
      <c r="V104" s="161">
        <f>ROUND(E104*U104,2)</f>
        <v>0.33</v>
      </c>
      <c r="W104" s="161"/>
      <c r="X104" s="161" t="s">
        <v>123</v>
      </c>
      <c r="Y104" s="152"/>
      <c r="Z104" s="152"/>
      <c r="AA104" s="152"/>
      <c r="AB104" s="152"/>
      <c r="AC104" s="152"/>
      <c r="AD104" s="152"/>
      <c r="AE104" s="152"/>
      <c r="AF104" s="152"/>
      <c r="AG104" s="152" t="s">
        <v>124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9"/>
      <c r="B105" s="160"/>
      <c r="C105" s="258" t="s">
        <v>258</v>
      </c>
      <c r="D105" s="259"/>
      <c r="E105" s="259"/>
      <c r="F105" s="259"/>
      <c r="G105" s="259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61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142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/>
      <c r="B106" s="160"/>
      <c r="C106" s="190" t="s">
        <v>230</v>
      </c>
      <c r="D106" s="162"/>
      <c r="E106" s="163">
        <v>2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144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ht="22.5" outlineLevel="1" x14ac:dyDescent="0.2">
      <c r="A107" s="171">
        <v>37</v>
      </c>
      <c r="B107" s="172" t="s">
        <v>259</v>
      </c>
      <c r="C107" s="189" t="s">
        <v>260</v>
      </c>
      <c r="D107" s="173" t="s">
        <v>127</v>
      </c>
      <c r="E107" s="174">
        <v>6</v>
      </c>
      <c r="F107" s="175"/>
      <c r="G107" s="176">
        <f>ROUND(E107*F107,2)</f>
        <v>0</v>
      </c>
      <c r="H107" s="175"/>
      <c r="I107" s="176">
        <f>ROUND(E107*H107,2)</f>
        <v>0</v>
      </c>
      <c r="J107" s="175"/>
      <c r="K107" s="176">
        <f>ROUND(E107*J107,2)</f>
        <v>0</v>
      </c>
      <c r="L107" s="176">
        <v>21</v>
      </c>
      <c r="M107" s="176">
        <f>G107*(1+L107/100)</f>
        <v>0</v>
      </c>
      <c r="N107" s="176">
        <v>1.8000000000000001E-4</v>
      </c>
      <c r="O107" s="176">
        <f>ROUND(E107*N107,2)</f>
        <v>0</v>
      </c>
      <c r="P107" s="176">
        <v>0</v>
      </c>
      <c r="Q107" s="176">
        <f>ROUND(E107*P107,2)</f>
        <v>0</v>
      </c>
      <c r="R107" s="176" t="s">
        <v>174</v>
      </c>
      <c r="S107" s="176" t="s">
        <v>122</v>
      </c>
      <c r="T107" s="177" t="s">
        <v>122</v>
      </c>
      <c r="U107" s="161">
        <v>0.25</v>
      </c>
      <c r="V107" s="161">
        <f>ROUND(E107*U107,2)</f>
        <v>1.5</v>
      </c>
      <c r="W107" s="161"/>
      <c r="X107" s="161" t="s">
        <v>123</v>
      </c>
      <c r="Y107" s="152"/>
      <c r="Z107" s="152"/>
      <c r="AA107" s="152"/>
      <c r="AB107" s="152"/>
      <c r="AC107" s="152"/>
      <c r="AD107" s="152"/>
      <c r="AE107" s="152"/>
      <c r="AF107" s="152"/>
      <c r="AG107" s="152" t="s">
        <v>124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/>
      <c r="B108" s="160"/>
      <c r="C108" s="190" t="s">
        <v>261</v>
      </c>
      <c r="D108" s="162"/>
      <c r="E108" s="163">
        <v>1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144</v>
      </c>
      <c r="AH108" s="152">
        <v>5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59"/>
      <c r="B109" s="160"/>
      <c r="C109" s="190" t="s">
        <v>262</v>
      </c>
      <c r="D109" s="162"/>
      <c r="E109" s="163">
        <v>5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144</v>
      </c>
      <c r="AH109" s="152">
        <v>5</v>
      </c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1">
        <v>38</v>
      </c>
      <c r="B110" s="172" t="s">
        <v>263</v>
      </c>
      <c r="C110" s="189" t="s">
        <v>264</v>
      </c>
      <c r="D110" s="173" t="s">
        <v>127</v>
      </c>
      <c r="E110" s="174">
        <v>6</v>
      </c>
      <c r="F110" s="175"/>
      <c r="G110" s="176">
        <f>ROUND(E110*F110,2)</f>
        <v>0</v>
      </c>
      <c r="H110" s="175"/>
      <c r="I110" s="176">
        <f>ROUND(E110*H110,2)</f>
        <v>0</v>
      </c>
      <c r="J110" s="175"/>
      <c r="K110" s="176">
        <f>ROUND(E110*J110,2)</f>
        <v>0</v>
      </c>
      <c r="L110" s="176">
        <v>21</v>
      </c>
      <c r="M110" s="176">
        <f>G110*(1+L110/100)</f>
        <v>0</v>
      </c>
      <c r="N110" s="176">
        <v>1.2999999999999999E-4</v>
      </c>
      <c r="O110" s="176">
        <f>ROUND(E110*N110,2)</f>
        <v>0</v>
      </c>
      <c r="P110" s="176">
        <v>0</v>
      </c>
      <c r="Q110" s="176">
        <f>ROUND(E110*P110,2)</f>
        <v>0</v>
      </c>
      <c r="R110" s="176" t="s">
        <v>174</v>
      </c>
      <c r="S110" s="176" t="s">
        <v>122</v>
      </c>
      <c r="T110" s="177" t="s">
        <v>122</v>
      </c>
      <c r="U110" s="161">
        <v>0.2</v>
      </c>
      <c r="V110" s="161">
        <f>ROUND(E110*U110,2)</f>
        <v>1.2</v>
      </c>
      <c r="W110" s="161"/>
      <c r="X110" s="161" t="s">
        <v>123</v>
      </c>
      <c r="Y110" s="152"/>
      <c r="Z110" s="152"/>
      <c r="AA110" s="152"/>
      <c r="AB110" s="152"/>
      <c r="AC110" s="152"/>
      <c r="AD110" s="152"/>
      <c r="AE110" s="152"/>
      <c r="AF110" s="152"/>
      <c r="AG110" s="152" t="s">
        <v>124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9"/>
      <c r="B111" s="160"/>
      <c r="C111" s="190" t="s">
        <v>265</v>
      </c>
      <c r="D111" s="162"/>
      <c r="E111" s="163">
        <v>2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144</v>
      </c>
      <c r="AH111" s="152">
        <v>0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190" t="s">
        <v>266</v>
      </c>
      <c r="D112" s="162"/>
      <c r="E112" s="163">
        <v>4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144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ht="33.75" outlineLevel="1" x14ac:dyDescent="0.2">
      <c r="A113" s="178">
        <v>39</v>
      </c>
      <c r="B113" s="179" t="s">
        <v>267</v>
      </c>
      <c r="C113" s="188" t="s">
        <v>268</v>
      </c>
      <c r="D113" s="180" t="s">
        <v>127</v>
      </c>
      <c r="E113" s="181">
        <v>1</v>
      </c>
      <c r="F113" s="182"/>
      <c r="G113" s="183">
        <f>ROUND(E113*F113,2)</f>
        <v>0</v>
      </c>
      <c r="H113" s="182"/>
      <c r="I113" s="183">
        <f>ROUND(E113*H113,2)</f>
        <v>0</v>
      </c>
      <c r="J113" s="182"/>
      <c r="K113" s="183">
        <f>ROUND(E113*J113,2)</f>
        <v>0</v>
      </c>
      <c r="L113" s="183">
        <v>21</v>
      </c>
      <c r="M113" s="183">
        <f>G113*(1+L113/100)</f>
        <v>0</v>
      </c>
      <c r="N113" s="183">
        <v>2.9399999999999999E-3</v>
      </c>
      <c r="O113" s="183">
        <f>ROUND(E113*N113,2)</f>
        <v>0</v>
      </c>
      <c r="P113" s="183">
        <v>0</v>
      </c>
      <c r="Q113" s="183">
        <f>ROUND(E113*P113,2)</f>
        <v>0</v>
      </c>
      <c r="R113" s="183" t="s">
        <v>174</v>
      </c>
      <c r="S113" s="183" t="s">
        <v>122</v>
      </c>
      <c r="T113" s="184" t="s">
        <v>122</v>
      </c>
      <c r="U113" s="161">
        <v>0.39</v>
      </c>
      <c r="V113" s="161">
        <f>ROUND(E113*U113,2)</f>
        <v>0.39</v>
      </c>
      <c r="W113" s="161"/>
      <c r="X113" s="161" t="s">
        <v>123</v>
      </c>
      <c r="Y113" s="152"/>
      <c r="Z113" s="152"/>
      <c r="AA113" s="152"/>
      <c r="AB113" s="152"/>
      <c r="AC113" s="152"/>
      <c r="AD113" s="152"/>
      <c r="AE113" s="152"/>
      <c r="AF113" s="152"/>
      <c r="AG113" s="152" t="s">
        <v>124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ht="33.75" outlineLevel="1" x14ac:dyDescent="0.2">
      <c r="A114" s="178">
        <v>40</v>
      </c>
      <c r="B114" s="179" t="s">
        <v>269</v>
      </c>
      <c r="C114" s="188" t="s">
        <v>270</v>
      </c>
      <c r="D114" s="180" t="s">
        <v>127</v>
      </c>
      <c r="E114" s="181">
        <v>1</v>
      </c>
      <c r="F114" s="182"/>
      <c r="G114" s="183">
        <f>ROUND(E114*F114,2)</f>
        <v>0</v>
      </c>
      <c r="H114" s="182"/>
      <c r="I114" s="183">
        <f>ROUND(E114*H114,2)</f>
        <v>0</v>
      </c>
      <c r="J114" s="182"/>
      <c r="K114" s="183">
        <f>ROUND(E114*J114,2)</f>
        <v>0</v>
      </c>
      <c r="L114" s="183">
        <v>21</v>
      </c>
      <c r="M114" s="183">
        <f>G114*(1+L114/100)</f>
        <v>0</v>
      </c>
      <c r="N114" s="183">
        <v>2.9399999999999999E-3</v>
      </c>
      <c r="O114" s="183">
        <f>ROUND(E114*N114,2)</f>
        <v>0</v>
      </c>
      <c r="P114" s="183">
        <v>0</v>
      </c>
      <c r="Q114" s="183">
        <f>ROUND(E114*P114,2)</f>
        <v>0</v>
      </c>
      <c r="R114" s="183" t="s">
        <v>174</v>
      </c>
      <c r="S114" s="183" t="s">
        <v>122</v>
      </c>
      <c r="T114" s="184" t="s">
        <v>122</v>
      </c>
      <c r="U114" s="161">
        <v>0.39300000000000002</v>
      </c>
      <c r="V114" s="161">
        <f>ROUND(E114*U114,2)</f>
        <v>0.39</v>
      </c>
      <c r="W114" s="161"/>
      <c r="X114" s="161" t="s">
        <v>123</v>
      </c>
      <c r="Y114" s="152"/>
      <c r="Z114" s="152"/>
      <c r="AA114" s="152"/>
      <c r="AB114" s="152"/>
      <c r="AC114" s="152"/>
      <c r="AD114" s="152"/>
      <c r="AE114" s="152"/>
      <c r="AF114" s="152"/>
      <c r="AG114" s="152" t="s">
        <v>124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71">
        <v>41</v>
      </c>
      <c r="B115" s="172" t="s">
        <v>271</v>
      </c>
      <c r="C115" s="189" t="s">
        <v>272</v>
      </c>
      <c r="D115" s="173" t="s">
        <v>137</v>
      </c>
      <c r="E115" s="174">
        <v>33</v>
      </c>
      <c r="F115" s="175"/>
      <c r="G115" s="176">
        <f>ROUND(E115*F115,2)</f>
        <v>0</v>
      </c>
      <c r="H115" s="175"/>
      <c r="I115" s="176">
        <f>ROUND(E115*H115,2)</f>
        <v>0</v>
      </c>
      <c r="J115" s="175"/>
      <c r="K115" s="176">
        <f>ROUND(E115*J115,2)</f>
        <v>0</v>
      </c>
      <c r="L115" s="176">
        <v>21</v>
      </c>
      <c r="M115" s="176">
        <f>G115*(1+L115/100)</f>
        <v>0</v>
      </c>
      <c r="N115" s="176">
        <v>0</v>
      </c>
      <c r="O115" s="176">
        <f>ROUND(E115*N115,2)</f>
        <v>0</v>
      </c>
      <c r="P115" s="176">
        <v>0</v>
      </c>
      <c r="Q115" s="176">
        <f>ROUND(E115*P115,2)</f>
        <v>0</v>
      </c>
      <c r="R115" s="176" t="s">
        <v>174</v>
      </c>
      <c r="S115" s="176" t="s">
        <v>122</v>
      </c>
      <c r="T115" s="177" t="s">
        <v>122</v>
      </c>
      <c r="U115" s="161">
        <v>0.04</v>
      </c>
      <c r="V115" s="161">
        <f>ROUND(E115*U115,2)</f>
        <v>1.32</v>
      </c>
      <c r="W115" s="161"/>
      <c r="X115" s="161" t="s">
        <v>123</v>
      </c>
      <c r="Y115" s="152"/>
      <c r="Z115" s="152"/>
      <c r="AA115" s="152"/>
      <c r="AB115" s="152"/>
      <c r="AC115" s="152"/>
      <c r="AD115" s="152"/>
      <c r="AE115" s="152"/>
      <c r="AF115" s="152"/>
      <c r="AG115" s="152" t="s">
        <v>182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9"/>
      <c r="B116" s="160"/>
      <c r="C116" s="190" t="s">
        <v>273</v>
      </c>
      <c r="D116" s="162"/>
      <c r="E116" s="163">
        <v>33</v>
      </c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144</v>
      </c>
      <c r="AH116" s="152">
        <v>5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71">
        <v>42</v>
      </c>
      <c r="B117" s="172" t="s">
        <v>274</v>
      </c>
      <c r="C117" s="189" t="s">
        <v>275</v>
      </c>
      <c r="D117" s="173" t="s">
        <v>137</v>
      </c>
      <c r="E117" s="174">
        <v>33</v>
      </c>
      <c r="F117" s="175"/>
      <c r="G117" s="176">
        <f>ROUND(E117*F117,2)</f>
        <v>0</v>
      </c>
      <c r="H117" s="175"/>
      <c r="I117" s="176">
        <f>ROUND(E117*H117,2)</f>
        <v>0</v>
      </c>
      <c r="J117" s="175"/>
      <c r="K117" s="176">
        <f>ROUND(E117*J117,2)</f>
        <v>0</v>
      </c>
      <c r="L117" s="176">
        <v>21</v>
      </c>
      <c r="M117" s="176">
        <f>G117*(1+L117/100)</f>
        <v>0</v>
      </c>
      <c r="N117" s="176">
        <v>1.0000000000000001E-5</v>
      </c>
      <c r="O117" s="176">
        <f>ROUND(E117*N117,2)</f>
        <v>0</v>
      </c>
      <c r="P117" s="176">
        <v>0</v>
      </c>
      <c r="Q117" s="176">
        <f>ROUND(E117*P117,2)</f>
        <v>0</v>
      </c>
      <c r="R117" s="176" t="s">
        <v>174</v>
      </c>
      <c r="S117" s="176" t="s">
        <v>122</v>
      </c>
      <c r="T117" s="177" t="s">
        <v>122</v>
      </c>
      <c r="U117" s="161">
        <v>6.2E-2</v>
      </c>
      <c r="V117" s="161">
        <f>ROUND(E117*U117,2)</f>
        <v>2.0499999999999998</v>
      </c>
      <c r="W117" s="161"/>
      <c r="X117" s="161" t="s">
        <v>123</v>
      </c>
      <c r="Y117" s="152"/>
      <c r="Z117" s="152"/>
      <c r="AA117" s="152"/>
      <c r="AB117" s="152"/>
      <c r="AC117" s="152"/>
      <c r="AD117" s="152"/>
      <c r="AE117" s="152"/>
      <c r="AF117" s="152"/>
      <c r="AG117" s="152" t="s">
        <v>182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9"/>
      <c r="B118" s="160"/>
      <c r="C118" s="190" t="s">
        <v>276</v>
      </c>
      <c r="D118" s="162"/>
      <c r="E118" s="163">
        <v>15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144</v>
      </c>
      <c r="AH118" s="152">
        <v>5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9"/>
      <c r="B119" s="160"/>
      <c r="C119" s="190" t="s">
        <v>277</v>
      </c>
      <c r="D119" s="162"/>
      <c r="E119" s="163">
        <v>18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144</v>
      </c>
      <c r="AH119" s="152">
        <v>5</v>
      </c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78">
        <v>43</v>
      </c>
      <c r="B120" s="179" t="s">
        <v>278</v>
      </c>
      <c r="C120" s="188" t="s">
        <v>279</v>
      </c>
      <c r="D120" s="180" t="s">
        <v>127</v>
      </c>
      <c r="E120" s="181">
        <v>1</v>
      </c>
      <c r="F120" s="182"/>
      <c r="G120" s="183">
        <f>ROUND(E120*F120,2)</f>
        <v>0</v>
      </c>
      <c r="H120" s="182"/>
      <c r="I120" s="183">
        <f>ROUND(E120*H120,2)</f>
        <v>0</v>
      </c>
      <c r="J120" s="182"/>
      <c r="K120" s="183">
        <f>ROUND(E120*J120,2)</f>
        <v>0</v>
      </c>
      <c r="L120" s="183">
        <v>21</v>
      </c>
      <c r="M120" s="183">
        <f>G120*(1+L120/100)</f>
        <v>0</v>
      </c>
      <c r="N120" s="183">
        <v>0</v>
      </c>
      <c r="O120" s="183">
        <f>ROUND(E120*N120,2)</f>
        <v>0</v>
      </c>
      <c r="P120" s="183">
        <v>0</v>
      </c>
      <c r="Q120" s="183">
        <f>ROUND(E120*P120,2)</f>
        <v>0</v>
      </c>
      <c r="R120" s="183" t="s">
        <v>204</v>
      </c>
      <c r="S120" s="183" t="s">
        <v>122</v>
      </c>
      <c r="T120" s="184" t="s">
        <v>122</v>
      </c>
      <c r="U120" s="161">
        <v>0</v>
      </c>
      <c r="V120" s="161">
        <f>ROUND(E120*U120,2)</f>
        <v>0</v>
      </c>
      <c r="W120" s="161"/>
      <c r="X120" s="161" t="s">
        <v>205</v>
      </c>
      <c r="Y120" s="152"/>
      <c r="Z120" s="152"/>
      <c r="AA120" s="152"/>
      <c r="AB120" s="152"/>
      <c r="AC120" s="152"/>
      <c r="AD120" s="152"/>
      <c r="AE120" s="152"/>
      <c r="AF120" s="152"/>
      <c r="AG120" s="152" t="s">
        <v>206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ht="33.75" outlineLevel="1" x14ac:dyDescent="0.2">
      <c r="A121" s="178">
        <v>44</v>
      </c>
      <c r="B121" s="179" t="s">
        <v>280</v>
      </c>
      <c r="C121" s="188" t="s">
        <v>281</v>
      </c>
      <c r="D121" s="180" t="s">
        <v>137</v>
      </c>
      <c r="E121" s="181">
        <v>5</v>
      </c>
      <c r="F121" s="182"/>
      <c r="G121" s="183">
        <f>ROUND(E121*F121,2)</f>
        <v>0</v>
      </c>
      <c r="H121" s="182"/>
      <c r="I121" s="183">
        <f>ROUND(E121*H121,2)</f>
        <v>0</v>
      </c>
      <c r="J121" s="182"/>
      <c r="K121" s="183">
        <f>ROUND(E121*J121,2)</f>
        <v>0</v>
      </c>
      <c r="L121" s="183">
        <v>21</v>
      </c>
      <c r="M121" s="183">
        <f>G121*(1+L121/100)</f>
        <v>0</v>
      </c>
      <c r="N121" s="183">
        <v>2.7E-4</v>
      </c>
      <c r="O121" s="183">
        <f>ROUND(E121*N121,2)</f>
        <v>0</v>
      </c>
      <c r="P121" s="183">
        <v>0</v>
      </c>
      <c r="Q121" s="183">
        <f>ROUND(E121*P121,2)</f>
        <v>0</v>
      </c>
      <c r="R121" s="183" t="s">
        <v>204</v>
      </c>
      <c r="S121" s="183" t="s">
        <v>122</v>
      </c>
      <c r="T121" s="184" t="s">
        <v>122</v>
      </c>
      <c r="U121" s="161">
        <v>0</v>
      </c>
      <c r="V121" s="161">
        <f>ROUND(E121*U121,2)</f>
        <v>0</v>
      </c>
      <c r="W121" s="161"/>
      <c r="X121" s="161" t="s">
        <v>205</v>
      </c>
      <c r="Y121" s="152"/>
      <c r="Z121" s="152"/>
      <c r="AA121" s="152"/>
      <c r="AB121" s="152"/>
      <c r="AC121" s="152"/>
      <c r="AD121" s="152"/>
      <c r="AE121" s="152"/>
      <c r="AF121" s="152"/>
      <c r="AG121" s="152" t="s">
        <v>282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ht="33.75" outlineLevel="1" x14ac:dyDescent="0.2">
      <c r="A122" s="178">
        <v>45</v>
      </c>
      <c r="B122" s="179" t="s">
        <v>283</v>
      </c>
      <c r="C122" s="188" t="s">
        <v>284</v>
      </c>
      <c r="D122" s="180" t="s">
        <v>137</v>
      </c>
      <c r="E122" s="181">
        <v>9</v>
      </c>
      <c r="F122" s="182"/>
      <c r="G122" s="183">
        <f>ROUND(E122*F122,2)</f>
        <v>0</v>
      </c>
      <c r="H122" s="182"/>
      <c r="I122" s="183">
        <f>ROUND(E122*H122,2)</f>
        <v>0</v>
      </c>
      <c r="J122" s="182"/>
      <c r="K122" s="183">
        <f>ROUND(E122*J122,2)</f>
        <v>0</v>
      </c>
      <c r="L122" s="183">
        <v>21</v>
      </c>
      <c r="M122" s="183">
        <f>G122*(1+L122/100)</f>
        <v>0</v>
      </c>
      <c r="N122" s="183">
        <v>3.6999999999999999E-4</v>
      </c>
      <c r="O122" s="183">
        <f>ROUND(E122*N122,2)</f>
        <v>0</v>
      </c>
      <c r="P122" s="183">
        <v>0</v>
      </c>
      <c r="Q122" s="183">
        <f>ROUND(E122*P122,2)</f>
        <v>0</v>
      </c>
      <c r="R122" s="183" t="s">
        <v>204</v>
      </c>
      <c r="S122" s="183" t="s">
        <v>122</v>
      </c>
      <c r="T122" s="184" t="s">
        <v>122</v>
      </c>
      <c r="U122" s="161">
        <v>0</v>
      </c>
      <c r="V122" s="161">
        <f>ROUND(E122*U122,2)</f>
        <v>0</v>
      </c>
      <c r="W122" s="161"/>
      <c r="X122" s="161" t="s">
        <v>205</v>
      </c>
      <c r="Y122" s="152"/>
      <c r="Z122" s="152"/>
      <c r="AA122" s="152"/>
      <c r="AB122" s="152"/>
      <c r="AC122" s="152"/>
      <c r="AD122" s="152"/>
      <c r="AE122" s="152"/>
      <c r="AF122" s="152"/>
      <c r="AG122" s="152" t="s">
        <v>282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71">
        <v>46</v>
      </c>
      <c r="B123" s="172" t="s">
        <v>285</v>
      </c>
      <c r="C123" s="189" t="s">
        <v>286</v>
      </c>
      <c r="D123" s="173" t="s">
        <v>211</v>
      </c>
      <c r="E123" s="174">
        <v>0.16921</v>
      </c>
      <c r="F123" s="175"/>
      <c r="G123" s="176">
        <f>ROUND(E123*F123,2)</f>
        <v>0</v>
      </c>
      <c r="H123" s="175"/>
      <c r="I123" s="176">
        <f>ROUND(E123*H123,2)</f>
        <v>0</v>
      </c>
      <c r="J123" s="175"/>
      <c r="K123" s="176">
        <f>ROUND(E123*J123,2)</f>
        <v>0</v>
      </c>
      <c r="L123" s="176">
        <v>21</v>
      </c>
      <c r="M123" s="176">
        <f>G123*(1+L123/100)</f>
        <v>0</v>
      </c>
      <c r="N123" s="176">
        <v>0</v>
      </c>
      <c r="O123" s="176">
        <f>ROUND(E123*N123,2)</f>
        <v>0</v>
      </c>
      <c r="P123" s="176">
        <v>0</v>
      </c>
      <c r="Q123" s="176">
        <f>ROUND(E123*P123,2)</f>
        <v>0</v>
      </c>
      <c r="R123" s="176" t="s">
        <v>174</v>
      </c>
      <c r="S123" s="176" t="s">
        <v>122</v>
      </c>
      <c r="T123" s="177" t="s">
        <v>122</v>
      </c>
      <c r="U123" s="161">
        <v>1.327</v>
      </c>
      <c r="V123" s="161">
        <f>ROUND(E123*U123,2)</f>
        <v>0.22</v>
      </c>
      <c r="W123" s="161"/>
      <c r="X123" s="161" t="s">
        <v>212</v>
      </c>
      <c r="Y123" s="152"/>
      <c r="Z123" s="152"/>
      <c r="AA123" s="152"/>
      <c r="AB123" s="152"/>
      <c r="AC123" s="152"/>
      <c r="AD123" s="152"/>
      <c r="AE123" s="152"/>
      <c r="AF123" s="152"/>
      <c r="AG123" s="152" t="s">
        <v>213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/>
      <c r="B124" s="160"/>
      <c r="C124" s="258" t="s">
        <v>287</v>
      </c>
      <c r="D124" s="259"/>
      <c r="E124" s="259"/>
      <c r="F124" s="259"/>
      <c r="G124" s="259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142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x14ac:dyDescent="0.2">
      <c r="A125" s="165" t="s">
        <v>116</v>
      </c>
      <c r="B125" s="166" t="s">
        <v>76</v>
      </c>
      <c r="C125" s="187" t="s">
        <v>77</v>
      </c>
      <c r="D125" s="167"/>
      <c r="E125" s="168"/>
      <c r="F125" s="169"/>
      <c r="G125" s="169">
        <f>SUMIF(AG126:AG154,"&lt;&gt;NOR",G126:G154)</f>
        <v>0</v>
      </c>
      <c r="H125" s="169"/>
      <c r="I125" s="169">
        <f>SUM(I126:I154)</f>
        <v>0</v>
      </c>
      <c r="J125" s="169"/>
      <c r="K125" s="169">
        <f>SUM(K126:K154)</f>
        <v>0</v>
      </c>
      <c r="L125" s="169"/>
      <c r="M125" s="169">
        <f>SUM(M126:M154)</f>
        <v>0</v>
      </c>
      <c r="N125" s="169"/>
      <c r="O125" s="169">
        <f>SUM(O126:O154)</f>
        <v>0.01</v>
      </c>
      <c r="P125" s="169"/>
      <c r="Q125" s="169">
        <f>SUM(Q126:Q154)</f>
        <v>0.03</v>
      </c>
      <c r="R125" s="169"/>
      <c r="S125" s="169"/>
      <c r="T125" s="170"/>
      <c r="U125" s="164"/>
      <c r="V125" s="164">
        <f>SUM(V126:V154)</f>
        <v>4.9600000000000009</v>
      </c>
      <c r="W125" s="164"/>
      <c r="X125" s="164"/>
      <c r="AG125" t="s">
        <v>117</v>
      </c>
    </row>
    <row r="126" spans="1:60" outlineLevel="1" x14ac:dyDescent="0.2">
      <c r="A126" s="171">
        <v>47</v>
      </c>
      <c r="B126" s="172" t="s">
        <v>288</v>
      </c>
      <c r="C126" s="189" t="s">
        <v>289</v>
      </c>
      <c r="D126" s="173" t="s">
        <v>290</v>
      </c>
      <c r="E126" s="174">
        <v>1</v>
      </c>
      <c r="F126" s="175"/>
      <c r="G126" s="176">
        <f>ROUND(E126*F126,2)</f>
        <v>0</v>
      </c>
      <c r="H126" s="175"/>
      <c r="I126" s="176">
        <f>ROUND(E126*H126,2)</f>
        <v>0</v>
      </c>
      <c r="J126" s="175"/>
      <c r="K126" s="176">
        <f>ROUND(E126*J126,2)</f>
        <v>0</v>
      </c>
      <c r="L126" s="176">
        <v>21</v>
      </c>
      <c r="M126" s="176">
        <f>G126*(1+L126/100)</f>
        <v>0</v>
      </c>
      <c r="N126" s="176">
        <v>0</v>
      </c>
      <c r="O126" s="176">
        <f>ROUND(E126*N126,2)</f>
        <v>0</v>
      </c>
      <c r="P126" s="176">
        <v>1.9460000000000002E-2</v>
      </c>
      <c r="Q126" s="176">
        <f>ROUND(E126*P126,2)</f>
        <v>0.02</v>
      </c>
      <c r="R126" s="176" t="s">
        <v>174</v>
      </c>
      <c r="S126" s="176" t="s">
        <v>122</v>
      </c>
      <c r="T126" s="177" t="s">
        <v>122</v>
      </c>
      <c r="U126" s="161">
        <v>0.38</v>
      </c>
      <c r="V126" s="161">
        <f>ROUND(E126*U126,2)</f>
        <v>0.38</v>
      </c>
      <c r="W126" s="161"/>
      <c r="X126" s="161" t="s">
        <v>123</v>
      </c>
      <c r="Y126" s="152"/>
      <c r="Z126" s="152"/>
      <c r="AA126" s="152"/>
      <c r="AB126" s="152"/>
      <c r="AC126" s="152"/>
      <c r="AD126" s="152"/>
      <c r="AE126" s="152"/>
      <c r="AF126" s="152"/>
      <c r="AG126" s="152" t="s">
        <v>124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59"/>
      <c r="B127" s="160"/>
      <c r="C127" s="190" t="s">
        <v>207</v>
      </c>
      <c r="D127" s="162"/>
      <c r="E127" s="163">
        <v>1</v>
      </c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144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71">
        <v>48</v>
      </c>
      <c r="B128" s="172" t="s">
        <v>291</v>
      </c>
      <c r="C128" s="189" t="s">
        <v>292</v>
      </c>
      <c r="D128" s="173" t="s">
        <v>290</v>
      </c>
      <c r="E128" s="174">
        <v>1</v>
      </c>
      <c r="F128" s="175"/>
      <c r="G128" s="176">
        <f>ROUND(E128*F128,2)</f>
        <v>0</v>
      </c>
      <c r="H128" s="175"/>
      <c r="I128" s="176">
        <f>ROUND(E128*H128,2)</f>
        <v>0</v>
      </c>
      <c r="J128" s="175"/>
      <c r="K128" s="176">
        <f>ROUND(E128*J128,2)</f>
        <v>0</v>
      </c>
      <c r="L128" s="176">
        <v>21</v>
      </c>
      <c r="M128" s="176">
        <f>G128*(1+L128/100)</f>
        <v>0</v>
      </c>
      <c r="N128" s="176">
        <v>8.9999999999999993E-3</v>
      </c>
      <c r="O128" s="176">
        <f>ROUND(E128*N128,2)</f>
        <v>0.01</v>
      </c>
      <c r="P128" s="176">
        <v>0</v>
      </c>
      <c r="Q128" s="176">
        <f>ROUND(E128*P128,2)</f>
        <v>0</v>
      </c>
      <c r="R128" s="176" t="s">
        <v>174</v>
      </c>
      <c r="S128" s="176" t="s">
        <v>122</v>
      </c>
      <c r="T128" s="177" t="s">
        <v>122</v>
      </c>
      <c r="U128" s="161">
        <v>1.1890000000000001</v>
      </c>
      <c r="V128" s="161">
        <f>ROUND(E128*U128,2)</f>
        <v>1.19</v>
      </c>
      <c r="W128" s="161"/>
      <c r="X128" s="161" t="s">
        <v>123</v>
      </c>
      <c r="Y128" s="152"/>
      <c r="Z128" s="152"/>
      <c r="AA128" s="152"/>
      <c r="AB128" s="152"/>
      <c r="AC128" s="152"/>
      <c r="AD128" s="152"/>
      <c r="AE128" s="152"/>
      <c r="AF128" s="152"/>
      <c r="AG128" s="152" t="s">
        <v>124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9"/>
      <c r="B129" s="160"/>
      <c r="C129" s="190" t="s">
        <v>293</v>
      </c>
      <c r="D129" s="162"/>
      <c r="E129" s="163">
        <v>1</v>
      </c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144</v>
      </c>
      <c r="AH129" s="152">
        <v>0</v>
      </c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71">
        <v>49</v>
      </c>
      <c r="B130" s="172" t="s">
        <v>294</v>
      </c>
      <c r="C130" s="189" t="s">
        <v>295</v>
      </c>
      <c r="D130" s="173" t="s">
        <v>290</v>
      </c>
      <c r="E130" s="174">
        <v>1</v>
      </c>
      <c r="F130" s="175"/>
      <c r="G130" s="176">
        <f>ROUND(E130*F130,2)</f>
        <v>0</v>
      </c>
      <c r="H130" s="175"/>
      <c r="I130" s="176">
        <f>ROUND(E130*H130,2)</f>
        <v>0</v>
      </c>
      <c r="J130" s="175"/>
      <c r="K130" s="176">
        <f>ROUND(E130*J130,2)</f>
        <v>0</v>
      </c>
      <c r="L130" s="176">
        <v>21</v>
      </c>
      <c r="M130" s="176">
        <f>G130*(1+L130/100)</f>
        <v>0</v>
      </c>
      <c r="N130" s="176">
        <v>0</v>
      </c>
      <c r="O130" s="176">
        <f>ROUND(E130*N130,2)</f>
        <v>0</v>
      </c>
      <c r="P130" s="176">
        <v>9.1999999999999998E-3</v>
      </c>
      <c r="Q130" s="176">
        <f>ROUND(E130*P130,2)</f>
        <v>0.01</v>
      </c>
      <c r="R130" s="176" t="s">
        <v>174</v>
      </c>
      <c r="S130" s="176" t="s">
        <v>122</v>
      </c>
      <c r="T130" s="177" t="s">
        <v>122</v>
      </c>
      <c r="U130" s="161">
        <v>0.46500000000000002</v>
      </c>
      <c r="V130" s="161">
        <f>ROUND(E130*U130,2)</f>
        <v>0.47</v>
      </c>
      <c r="W130" s="161"/>
      <c r="X130" s="161" t="s">
        <v>123</v>
      </c>
      <c r="Y130" s="152"/>
      <c r="Z130" s="152"/>
      <c r="AA130" s="152"/>
      <c r="AB130" s="152"/>
      <c r="AC130" s="152"/>
      <c r="AD130" s="152"/>
      <c r="AE130" s="152"/>
      <c r="AF130" s="152"/>
      <c r="AG130" s="152" t="s">
        <v>124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9"/>
      <c r="B131" s="160"/>
      <c r="C131" s="258" t="s">
        <v>296</v>
      </c>
      <c r="D131" s="259"/>
      <c r="E131" s="259"/>
      <c r="F131" s="259"/>
      <c r="G131" s="259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61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142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9"/>
      <c r="B132" s="160"/>
      <c r="C132" s="190" t="s">
        <v>208</v>
      </c>
      <c r="D132" s="162"/>
      <c r="E132" s="163">
        <v>1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144</v>
      </c>
      <c r="AH132" s="152">
        <v>0</v>
      </c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71">
        <v>50</v>
      </c>
      <c r="B133" s="172" t="s">
        <v>297</v>
      </c>
      <c r="C133" s="189" t="s">
        <v>298</v>
      </c>
      <c r="D133" s="173" t="s">
        <v>127</v>
      </c>
      <c r="E133" s="174">
        <v>4</v>
      </c>
      <c r="F133" s="175"/>
      <c r="G133" s="176">
        <f>ROUND(E133*F133,2)</f>
        <v>0</v>
      </c>
      <c r="H133" s="175"/>
      <c r="I133" s="176">
        <f>ROUND(E133*H133,2)</f>
        <v>0</v>
      </c>
      <c r="J133" s="175"/>
      <c r="K133" s="176">
        <f>ROUND(E133*J133,2)</f>
        <v>0</v>
      </c>
      <c r="L133" s="176">
        <v>21</v>
      </c>
      <c r="M133" s="176">
        <f>G133*(1+L133/100)</f>
        <v>0</v>
      </c>
      <c r="N133" s="176">
        <v>0</v>
      </c>
      <c r="O133" s="176">
        <f>ROUND(E133*N133,2)</f>
        <v>0</v>
      </c>
      <c r="P133" s="176">
        <v>4.8999999999999998E-4</v>
      </c>
      <c r="Q133" s="176">
        <f>ROUND(E133*P133,2)</f>
        <v>0</v>
      </c>
      <c r="R133" s="176" t="s">
        <v>174</v>
      </c>
      <c r="S133" s="176" t="s">
        <v>122</v>
      </c>
      <c r="T133" s="177" t="s">
        <v>122</v>
      </c>
      <c r="U133" s="161">
        <v>0.11</v>
      </c>
      <c r="V133" s="161">
        <f>ROUND(E133*U133,2)</f>
        <v>0.44</v>
      </c>
      <c r="W133" s="161"/>
      <c r="X133" s="161" t="s">
        <v>123</v>
      </c>
      <c r="Y133" s="152"/>
      <c r="Z133" s="152"/>
      <c r="AA133" s="152"/>
      <c r="AB133" s="152"/>
      <c r="AC133" s="152"/>
      <c r="AD133" s="152"/>
      <c r="AE133" s="152"/>
      <c r="AF133" s="152"/>
      <c r="AG133" s="152" t="s">
        <v>124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/>
      <c r="B134" s="160"/>
      <c r="C134" s="190" t="s">
        <v>299</v>
      </c>
      <c r="D134" s="162"/>
      <c r="E134" s="163">
        <v>2</v>
      </c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61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144</v>
      </c>
      <c r="AH134" s="152">
        <v>0</v>
      </c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59"/>
      <c r="B135" s="160"/>
      <c r="C135" s="190" t="s">
        <v>300</v>
      </c>
      <c r="D135" s="162"/>
      <c r="E135" s="163">
        <v>2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144</v>
      </c>
      <c r="AH135" s="152">
        <v>0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71">
        <v>51</v>
      </c>
      <c r="B136" s="172" t="s">
        <v>301</v>
      </c>
      <c r="C136" s="189" t="s">
        <v>302</v>
      </c>
      <c r="D136" s="173" t="s">
        <v>127</v>
      </c>
      <c r="E136" s="174">
        <v>5</v>
      </c>
      <c r="F136" s="175"/>
      <c r="G136" s="176">
        <f>ROUND(E136*F136,2)</f>
        <v>0</v>
      </c>
      <c r="H136" s="175"/>
      <c r="I136" s="176">
        <f>ROUND(E136*H136,2)</f>
        <v>0</v>
      </c>
      <c r="J136" s="175"/>
      <c r="K136" s="176">
        <f>ROUND(E136*J136,2)</f>
        <v>0</v>
      </c>
      <c r="L136" s="176">
        <v>21</v>
      </c>
      <c r="M136" s="176">
        <f>G136*(1+L136/100)</f>
        <v>0</v>
      </c>
      <c r="N136" s="176">
        <v>2.4000000000000001E-4</v>
      </c>
      <c r="O136" s="176">
        <f>ROUND(E136*N136,2)</f>
        <v>0</v>
      </c>
      <c r="P136" s="176">
        <v>0</v>
      </c>
      <c r="Q136" s="176">
        <f>ROUND(E136*P136,2)</f>
        <v>0</v>
      </c>
      <c r="R136" s="176" t="s">
        <v>174</v>
      </c>
      <c r="S136" s="176" t="s">
        <v>122</v>
      </c>
      <c r="T136" s="177" t="s">
        <v>122</v>
      </c>
      <c r="U136" s="161">
        <v>0.12</v>
      </c>
      <c r="V136" s="161">
        <f>ROUND(E136*U136,2)</f>
        <v>0.6</v>
      </c>
      <c r="W136" s="161"/>
      <c r="X136" s="161" t="s">
        <v>123</v>
      </c>
      <c r="Y136" s="152"/>
      <c r="Z136" s="152"/>
      <c r="AA136" s="152"/>
      <c r="AB136" s="152"/>
      <c r="AC136" s="152"/>
      <c r="AD136" s="152"/>
      <c r="AE136" s="152"/>
      <c r="AF136" s="152"/>
      <c r="AG136" s="152" t="s">
        <v>124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9"/>
      <c r="B137" s="160"/>
      <c r="C137" s="190" t="s">
        <v>303</v>
      </c>
      <c r="D137" s="162"/>
      <c r="E137" s="163">
        <v>2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144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190" t="s">
        <v>304</v>
      </c>
      <c r="D138" s="162"/>
      <c r="E138" s="163">
        <v>1</v>
      </c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61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144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59"/>
      <c r="B139" s="160"/>
      <c r="C139" s="190" t="s">
        <v>305</v>
      </c>
      <c r="D139" s="162"/>
      <c r="E139" s="163">
        <v>2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61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144</v>
      </c>
      <c r="AH139" s="152">
        <v>0</v>
      </c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ht="22.5" outlineLevel="1" x14ac:dyDescent="0.2">
      <c r="A140" s="171">
        <v>52</v>
      </c>
      <c r="B140" s="172" t="s">
        <v>306</v>
      </c>
      <c r="C140" s="189" t="s">
        <v>307</v>
      </c>
      <c r="D140" s="173" t="s">
        <v>290</v>
      </c>
      <c r="E140" s="174">
        <v>1</v>
      </c>
      <c r="F140" s="175"/>
      <c r="G140" s="176">
        <f>ROUND(E140*F140,2)</f>
        <v>0</v>
      </c>
      <c r="H140" s="175"/>
      <c r="I140" s="176">
        <f>ROUND(E140*H140,2)</f>
        <v>0</v>
      </c>
      <c r="J140" s="175"/>
      <c r="K140" s="176">
        <f>ROUND(E140*J140,2)</f>
        <v>0</v>
      </c>
      <c r="L140" s="176">
        <v>21</v>
      </c>
      <c r="M140" s="176">
        <f>G140*(1+L140/100)</f>
        <v>0</v>
      </c>
      <c r="N140" s="176">
        <v>3.4000000000000002E-4</v>
      </c>
      <c r="O140" s="176">
        <f>ROUND(E140*N140,2)</f>
        <v>0</v>
      </c>
      <c r="P140" s="176">
        <v>0</v>
      </c>
      <c r="Q140" s="176">
        <f>ROUND(E140*P140,2)</f>
        <v>0</v>
      </c>
      <c r="R140" s="176" t="s">
        <v>174</v>
      </c>
      <c r="S140" s="176" t="s">
        <v>122</v>
      </c>
      <c r="T140" s="177" t="s">
        <v>122</v>
      </c>
      <c r="U140" s="161">
        <v>0.124</v>
      </c>
      <c r="V140" s="161">
        <f>ROUND(E140*U140,2)</f>
        <v>0.12</v>
      </c>
      <c r="W140" s="161"/>
      <c r="X140" s="161" t="s">
        <v>123</v>
      </c>
      <c r="Y140" s="152"/>
      <c r="Z140" s="152"/>
      <c r="AA140" s="152"/>
      <c r="AB140" s="152"/>
      <c r="AC140" s="152"/>
      <c r="AD140" s="152"/>
      <c r="AE140" s="152"/>
      <c r="AF140" s="152"/>
      <c r="AG140" s="152" t="s">
        <v>124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59"/>
      <c r="B141" s="160"/>
      <c r="C141" s="190" t="s">
        <v>308</v>
      </c>
      <c r="D141" s="162"/>
      <c r="E141" s="163">
        <v>1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144</v>
      </c>
      <c r="AH141" s="152">
        <v>0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ht="22.5" outlineLevel="1" x14ac:dyDescent="0.2">
      <c r="A142" s="171">
        <v>53</v>
      </c>
      <c r="B142" s="172" t="s">
        <v>309</v>
      </c>
      <c r="C142" s="189" t="s">
        <v>310</v>
      </c>
      <c r="D142" s="173" t="s">
        <v>127</v>
      </c>
      <c r="E142" s="174">
        <v>1</v>
      </c>
      <c r="F142" s="175"/>
      <c r="G142" s="176">
        <f>ROUND(E142*F142,2)</f>
        <v>0</v>
      </c>
      <c r="H142" s="175"/>
      <c r="I142" s="176">
        <f>ROUND(E142*H142,2)</f>
        <v>0</v>
      </c>
      <c r="J142" s="175"/>
      <c r="K142" s="176">
        <f>ROUND(E142*J142,2)</f>
        <v>0</v>
      </c>
      <c r="L142" s="176">
        <v>21</v>
      </c>
      <c r="M142" s="176">
        <f>G142*(1+L142/100)</f>
        <v>0</v>
      </c>
      <c r="N142" s="176">
        <v>8.4999999999999995E-4</v>
      </c>
      <c r="O142" s="176">
        <f>ROUND(E142*N142,2)</f>
        <v>0</v>
      </c>
      <c r="P142" s="176">
        <v>0</v>
      </c>
      <c r="Q142" s="176">
        <f>ROUND(E142*P142,2)</f>
        <v>0</v>
      </c>
      <c r="R142" s="176" t="s">
        <v>174</v>
      </c>
      <c r="S142" s="176" t="s">
        <v>122</v>
      </c>
      <c r="T142" s="177" t="s">
        <v>122</v>
      </c>
      <c r="U142" s="161">
        <v>0.49</v>
      </c>
      <c r="V142" s="161">
        <f>ROUND(E142*U142,2)</f>
        <v>0.49</v>
      </c>
      <c r="W142" s="161"/>
      <c r="X142" s="161" t="s">
        <v>123</v>
      </c>
      <c r="Y142" s="152"/>
      <c r="Z142" s="152"/>
      <c r="AA142" s="152"/>
      <c r="AB142" s="152"/>
      <c r="AC142" s="152"/>
      <c r="AD142" s="152"/>
      <c r="AE142" s="152"/>
      <c r="AF142" s="152"/>
      <c r="AG142" s="152" t="s">
        <v>124</v>
      </c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59"/>
      <c r="B143" s="160"/>
      <c r="C143" s="190" t="s">
        <v>311</v>
      </c>
      <c r="D143" s="162"/>
      <c r="E143" s="163">
        <v>1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61"/>
      <c r="Y143" s="152"/>
      <c r="Z143" s="152"/>
      <c r="AA143" s="152"/>
      <c r="AB143" s="152"/>
      <c r="AC143" s="152"/>
      <c r="AD143" s="152"/>
      <c r="AE143" s="152"/>
      <c r="AF143" s="152"/>
      <c r="AG143" s="152" t="s">
        <v>144</v>
      </c>
      <c r="AH143" s="152">
        <v>5</v>
      </c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71">
        <v>54</v>
      </c>
      <c r="B144" s="172" t="s">
        <v>312</v>
      </c>
      <c r="C144" s="189" t="s">
        <v>313</v>
      </c>
      <c r="D144" s="173" t="s">
        <v>290</v>
      </c>
      <c r="E144" s="174">
        <v>2</v>
      </c>
      <c r="F144" s="175"/>
      <c r="G144" s="176">
        <f>ROUND(E144*F144,2)</f>
        <v>0</v>
      </c>
      <c r="H144" s="175"/>
      <c r="I144" s="176">
        <f>ROUND(E144*H144,2)</f>
        <v>0</v>
      </c>
      <c r="J144" s="175"/>
      <c r="K144" s="176">
        <f>ROUND(E144*J144,2)</f>
        <v>0</v>
      </c>
      <c r="L144" s="176">
        <v>21</v>
      </c>
      <c r="M144" s="176">
        <f>G144*(1+L144/100)</f>
        <v>0</v>
      </c>
      <c r="N144" s="176">
        <v>0</v>
      </c>
      <c r="O144" s="176">
        <f>ROUND(E144*N144,2)</f>
        <v>0</v>
      </c>
      <c r="P144" s="176">
        <v>8.5999999999999998E-4</v>
      </c>
      <c r="Q144" s="176">
        <f>ROUND(E144*P144,2)</f>
        <v>0</v>
      </c>
      <c r="R144" s="176" t="s">
        <v>174</v>
      </c>
      <c r="S144" s="176" t="s">
        <v>122</v>
      </c>
      <c r="T144" s="177" t="s">
        <v>122</v>
      </c>
      <c r="U144" s="161">
        <v>0.22</v>
      </c>
      <c r="V144" s="161">
        <f>ROUND(E144*U144,2)</f>
        <v>0.44</v>
      </c>
      <c r="W144" s="161"/>
      <c r="X144" s="161" t="s">
        <v>123</v>
      </c>
      <c r="Y144" s="152"/>
      <c r="Z144" s="152"/>
      <c r="AA144" s="152"/>
      <c r="AB144" s="152"/>
      <c r="AC144" s="152"/>
      <c r="AD144" s="152"/>
      <c r="AE144" s="152"/>
      <c r="AF144" s="152"/>
      <c r="AG144" s="152" t="s">
        <v>124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9"/>
      <c r="B145" s="160"/>
      <c r="C145" s="190" t="s">
        <v>314</v>
      </c>
      <c r="D145" s="162"/>
      <c r="E145" s="163">
        <v>1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61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144</v>
      </c>
      <c r="AH145" s="152">
        <v>5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9"/>
      <c r="B146" s="160"/>
      <c r="C146" s="190" t="s">
        <v>315</v>
      </c>
      <c r="D146" s="162"/>
      <c r="E146" s="163">
        <v>1</v>
      </c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144</v>
      </c>
      <c r="AH146" s="152">
        <v>5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ht="22.5" outlineLevel="1" x14ac:dyDescent="0.2">
      <c r="A147" s="171">
        <v>55</v>
      </c>
      <c r="B147" s="172" t="s">
        <v>316</v>
      </c>
      <c r="C147" s="189" t="s">
        <v>317</v>
      </c>
      <c r="D147" s="173" t="s">
        <v>127</v>
      </c>
      <c r="E147" s="174">
        <v>2</v>
      </c>
      <c r="F147" s="175"/>
      <c r="G147" s="176">
        <f>ROUND(E147*F147,2)</f>
        <v>0</v>
      </c>
      <c r="H147" s="175"/>
      <c r="I147" s="176">
        <f>ROUND(E147*H147,2)</f>
        <v>0</v>
      </c>
      <c r="J147" s="175"/>
      <c r="K147" s="176">
        <f>ROUND(E147*J147,2)</f>
        <v>0</v>
      </c>
      <c r="L147" s="176">
        <v>21</v>
      </c>
      <c r="M147" s="176">
        <f>G147*(1+L147/100)</f>
        <v>0</v>
      </c>
      <c r="N147" s="176">
        <v>2.2000000000000001E-4</v>
      </c>
      <c r="O147" s="176">
        <f>ROUND(E147*N147,2)</f>
        <v>0</v>
      </c>
      <c r="P147" s="176">
        <v>0</v>
      </c>
      <c r="Q147" s="176">
        <f>ROUND(E147*P147,2)</f>
        <v>0</v>
      </c>
      <c r="R147" s="176" t="s">
        <v>174</v>
      </c>
      <c r="S147" s="176" t="s">
        <v>122</v>
      </c>
      <c r="T147" s="177" t="s">
        <v>122</v>
      </c>
      <c r="U147" s="161">
        <v>0.25</v>
      </c>
      <c r="V147" s="161">
        <f>ROUND(E147*U147,2)</f>
        <v>0.5</v>
      </c>
      <c r="W147" s="161"/>
      <c r="X147" s="161" t="s">
        <v>123</v>
      </c>
      <c r="Y147" s="152"/>
      <c r="Z147" s="152"/>
      <c r="AA147" s="152"/>
      <c r="AB147" s="152"/>
      <c r="AC147" s="152"/>
      <c r="AD147" s="152"/>
      <c r="AE147" s="152"/>
      <c r="AF147" s="152"/>
      <c r="AG147" s="152" t="s">
        <v>124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9"/>
      <c r="B148" s="160"/>
      <c r="C148" s="190" t="s">
        <v>318</v>
      </c>
      <c r="D148" s="162"/>
      <c r="E148" s="163">
        <v>1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144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59"/>
      <c r="B149" s="160"/>
      <c r="C149" s="190" t="s">
        <v>319</v>
      </c>
      <c r="D149" s="162"/>
      <c r="E149" s="163">
        <v>1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52"/>
      <c r="Z149" s="152"/>
      <c r="AA149" s="152"/>
      <c r="AB149" s="152"/>
      <c r="AC149" s="152"/>
      <c r="AD149" s="152"/>
      <c r="AE149" s="152"/>
      <c r="AF149" s="152"/>
      <c r="AG149" s="152" t="s">
        <v>144</v>
      </c>
      <c r="AH149" s="152">
        <v>0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ht="33.75" outlineLevel="1" x14ac:dyDescent="0.2">
      <c r="A150" s="171">
        <v>56</v>
      </c>
      <c r="B150" s="172" t="s">
        <v>320</v>
      </c>
      <c r="C150" s="189" t="s">
        <v>321</v>
      </c>
      <c r="D150" s="173" t="s">
        <v>127</v>
      </c>
      <c r="E150" s="174">
        <v>1</v>
      </c>
      <c r="F150" s="175"/>
      <c r="G150" s="176">
        <f>ROUND(E150*F150,2)</f>
        <v>0</v>
      </c>
      <c r="H150" s="175"/>
      <c r="I150" s="176">
        <f>ROUND(E150*H150,2)</f>
        <v>0</v>
      </c>
      <c r="J150" s="175"/>
      <c r="K150" s="176">
        <f>ROUND(E150*J150,2)</f>
        <v>0</v>
      </c>
      <c r="L150" s="176">
        <v>21</v>
      </c>
      <c r="M150" s="176">
        <f>G150*(1+L150/100)</f>
        <v>0</v>
      </c>
      <c r="N150" s="176">
        <v>2.0000000000000001E-4</v>
      </c>
      <c r="O150" s="176">
        <f>ROUND(E150*N150,2)</f>
        <v>0</v>
      </c>
      <c r="P150" s="176">
        <v>0</v>
      </c>
      <c r="Q150" s="176">
        <f>ROUND(E150*P150,2)</f>
        <v>0</v>
      </c>
      <c r="R150" s="176" t="s">
        <v>174</v>
      </c>
      <c r="S150" s="176" t="s">
        <v>122</v>
      </c>
      <c r="T150" s="177" t="s">
        <v>122</v>
      </c>
      <c r="U150" s="161">
        <v>0.25</v>
      </c>
      <c r="V150" s="161">
        <f>ROUND(E150*U150,2)</f>
        <v>0.25</v>
      </c>
      <c r="W150" s="161"/>
      <c r="X150" s="161" t="s">
        <v>123</v>
      </c>
      <c r="Y150" s="152"/>
      <c r="Z150" s="152"/>
      <c r="AA150" s="152"/>
      <c r="AB150" s="152"/>
      <c r="AC150" s="152"/>
      <c r="AD150" s="152"/>
      <c r="AE150" s="152"/>
      <c r="AF150" s="152"/>
      <c r="AG150" s="152" t="s">
        <v>124</v>
      </c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59"/>
      <c r="B151" s="160"/>
      <c r="C151" s="190" t="s">
        <v>311</v>
      </c>
      <c r="D151" s="162"/>
      <c r="E151" s="163">
        <v>1</v>
      </c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61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144</v>
      </c>
      <c r="AH151" s="152">
        <v>5</v>
      </c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71">
        <v>57</v>
      </c>
      <c r="B152" s="172" t="s">
        <v>322</v>
      </c>
      <c r="C152" s="189" t="s">
        <v>323</v>
      </c>
      <c r="D152" s="173" t="s">
        <v>127</v>
      </c>
      <c r="E152" s="174">
        <v>2</v>
      </c>
      <c r="F152" s="175"/>
      <c r="G152" s="176">
        <f>ROUND(E152*F152,2)</f>
        <v>0</v>
      </c>
      <c r="H152" s="175"/>
      <c r="I152" s="176">
        <f>ROUND(E152*H152,2)</f>
        <v>0</v>
      </c>
      <c r="J152" s="175"/>
      <c r="K152" s="176">
        <f>ROUND(E152*J152,2)</f>
        <v>0</v>
      </c>
      <c r="L152" s="176">
        <v>21</v>
      </c>
      <c r="M152" s="176">
        <f>G152*(1+L152/100)</f>
        <v>0</v>
      </c>
      <c r="N152" s="176">
        <v>0</v>
      </c>
      <c r="O152" s="176">
        <f>ROUND(E152*N152,2)</f>
        <v>0</v>
      </c>
      <c r="P152" s="176">
        <v>8.4999999999999995E-4</v>
      </c>
      <c r="Q152" s="176">
        <f>ROUND(E152*P152,2)</f>
        <v>0</v>
      </c>
      <c r="R152" s="176" t="s">
        <v>174</v>
      </c>
      <c r="S152" s="176" t="s">
        <v>122</v>
      </c>
      <c r="T152" s="177" t="s">
        <v>122</v>
      </c>
      <c r="U152" s="161">
        <v>0.04</v>
      </c>
      <c r="V152" s="161">
        <f>ROUND(E152*U152,2)</f>
        <v>0.08</v>
      </c>
      <c r="W152" s="161"/>
      <c r="X152" s="161" t="s">
        <v>123</v>
      </c>
      <c r="Y152" s="152"/>
      <c r="Z152" s="152"/>
      <c r="AA152" s="152"/>
      <c r="AB152" s="152"/>
      <c r="AC152" s="152"/>
      <c r="AD152" s="152"/>
      <c r="AE152" s="152"/>
      <c r="AF152" s="152"/>
      <c r="AG152" s="152" t="s">
        <v>124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59"/>
      <c r="B153" s="160"/>
      <c r="C153" s="190" t="s">
        <v>314</v>
      </c>
      <c r="D153" s="162"/>
      <c r="E153" s="163">
        <v>1</v>
      </c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144</v>
      </c>
      <c r="AH153" s="152">
        <v>5</v>
      </c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59"/>
      <c r="B154" s="160"/>
      <c r="C154" s="190" t="s">
        <v>315</v>
      </c>
      <c r="D154" s="162"/>
      <c r="E154" s="163">
        <v>1</v>
      </c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52"/>
      <c r="Z154" s="152"/>
      <c r="AA154" s="152"/>
      <c r="AB154" s="152"/>
      <c r="AC154" s="152"/>
      <c r="AD154" s="152"/>
      <c r="AE154" s="152"/>
      <c r="AF154" s="152"/>
      <c r="AG154" s="152" t="s">
        <v>144</v>
      </c>
      <c r="AH154" s="152">
        <v>5</v>
      </c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x14ac:dyDescent="0.2">
      <c r="A155" s="165" t="s">
        <v>116</v>
      </c>
      <c r="B155" s="166" t="s">
        <v>78</v>
      </c>
      <c r="C155" s="187" t="s">
        <v>79</v>
      </c>
      <c r="D155" s="167"/>
      <c r="E155" s="168"/>
      <c r="F155" s="169"/>
      <c r="G155" s="169">
        <f>SUMIF(AG156:AG185,"&lt;&gt;NOR",G156:G185)</f>
        <v>0</v>
      </c>
      <c r="H155" s="169"/>
      <c r="I155" s="169">
        <f>SUM(I156:I185)</f>
        <v>0</v>
      </c>
      <c r="J155" s="169"/>
      <c r="K155" s="169">
        <f>SUM(K156:K185)</f>
        <v>0</v>
      </c>
      <c r="L155" s="169"/>
      <c r="M155" s="169">
        <f>SUM(M156:M185)</f>
        <v>0</v>
      </c>
      <c r="N155" s="169"/>
      <c r="O155" s="169">
        <f>SUM(O156:O185)</f>
        <v>0.16</v>
      </c>
      <c r="P155" s="169"/>
      <c r="Q155" s="169">
        <f>SUM(Q156:Q185)</f>
        <v>0.13</v>
      </c>
      <c r="R155" s="169"/>
      <c r="S155" s="169"/>
      <c r="T155" s="170"/>
      <c r="U155" s="164"/>
      <c r="V155" s="164">
        <f>SUM(V156:V185)</f>
        <v>24.799999999999997</v>
      </c>
      <c r="W155" s="164"/>
      <c r="X155" s="164"/>
      <c r="AG155" t="s">
        <v>117</v>
      </c>
    </row>
    <row r="156" spans="1:60" outlineLevel="1" x14ac:dyDescent="0.2">
      <c r="A156" s="171">
        <v>58</v>
      </c>
      <c r="B156" s="172" t="s">
        <v>324</v>
      </c>
      <c r="C156" s="189" t="s">
        <v>325</v>
      </c>
      <c r="D156" s="173" t="s">
        <v>137</v>
      </c>
      <c r="E156" s="174">
        <v>3.5</v>
      </c>
      <c r="F156" s="175"/>
      <c r="G156" s="176">
        <f>ROUND(E156*F156,2)</f>
        <v>0</v>
      </c>
      <c r="H156" s="175"/>
      <c r="I156" s="176">
        <f>ROUND(E156*H156,2)</f>
        <v>0</v>
      </c>
      <c r="J156" s="175"/>
      <c r="K156" s="176">
        <f>ROUND(E156*J156,2)</f>
        <v>0</v>
      </c>
      <c r="L156" s="176">
        <v>21</v>
      </c>
      <c r="M156" s="176">
        <f>G156*(1+L156/100)</f>
        <v>0</v>
      </c>
      <c r="N156" s="176">
        <v>0</v>
      </c>
      <c r="O156" s="176">
        <f>ROUND(E156*N156,2)</f>
        <v>0</v>
      </c>
      <c r="P156" s="176">
        <v>0</v>
      </c>
      <c r="Q156" s="176">
        <f>ROUND(E156*P156,2)</f>
        <v>0</v>
      </c>
      <c r="R156" s="176" t="s">
        <v>326</v>
      </c>
      <c r="S156" s="176" t="s">
        <v>122</v>
      </c>
      <c r="T156" s="177" t="s">
        <v>122</v>
      </c>
      <c r="U156" s="161">
        <v>0.55000000000000004</v>
      </c>
      <c r="V156" s="161">
        <f>ROUND(E156*U156,2)</f>
        <v>1.93</v>
      </c>
      <c r="W156" s="161"/>
      <c r="X156" s="161" t="s">
        <v>123</v>
      </c>
      <c r="Y156" s="152"/>
      <c r="Z156" s="152"/>
      <c r="AA156" s="152"/>
      <c r="AB156" s="152"/>
      <c r="AC156" s="152"/>
      <c r="AD156" s="152"/>
      <c r="AE156" s="152"/>
      <c r="AF156" s="152"/>
      <c r="AG156" s="152" t="s">
        <v>124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59"/>
      <c r="B157" s="160"/>
      <c r="C157" s="190" t="s">
        <v>327</v>
      </c>
      <c r="D157" s="162"/>
      <c r="E157" s="163">
        <v>3.5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52"/>
      <c r="Z157" s="152"/>
      <c r="AA157" s="152"/>
      <c r="AB157" s="152"/>
      <c r="AC157" s="152"/>
      <c r="AD157" s="152"/>
      <c r="AE157" s="152"/>
      <c r="AF157" s="152"/>
      <c r="AG157" s="152" t="s">
        <v>144</v>
      </c>
      <c r="AH157" s="152">
        <v>0</v>
      </c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">
      <c r="A158" s="171">
        <v>59</v>
      </c>
      <c r="B158" s="172" t="s">
        <v>328</v>
      </c>
      <c r="C158" s="189" t="s">
        <v>329</v>
      </c>
      <c r="D158" s="173" t="s">
        <v>137</v>
      </c>
      <c r="E158" s="174">
        <v>14.5</v>
      </c>
      <c r="F158" s="175"/>
      <c r="G158" s="176">
        <f>ROUND(E158*F158,2)</f>
        <v>0</v>
      </c>
      <c r="H158" s="175"/>
      <c r="I158" s="176">
        <f>ROUND(E158*H158,2)</f>
        <v>0</v>
      </c>
      <c r="J158" s="175"/>
      <c r="K158" s="176">
        <f>ROUND(E158*J158,2)</f>
        <v>0</v>
      </c>
      <c r="L158" s="176">
        <v>21</v>
      </c>
      <c r="M158" s="176">
        <f>G158*(1+L158/100)</f>
        <v>0</v>
      </c>
      <c r="N158" s="176">
        <v>0</v>
      </c>
      <c r="O158" s="176">
        <f>ROUND(E158*N158,2)</f>
        <v>0</v>
      </c>
      <c r="P158" s="176">
        <v>8.1099999999999992E-3</v>
      </c>
      <c r="Q158" s="176">
        <f>ROUND(E158*P158,2)</f>
        <v>0.12</v>
      </c>
      <c r="R158" s="176" t="s">
        <v>326</v>
      </c>
      <c r="S158" s="176" t="s">
        <v>122</v>
      </c>
      <c r="T158" s="177" t="s">
        <v>122</v>
      </c>
      <c r="U158" s="161">
        <v>0.33</v>
      </c>
      <c r="V158" s="161">
        <f>ROUND(E158*U158,2)</f>
        <v>4.79</v>
      </c>
      <c r="W158" s="161"/>
      <c r="X158" s="161" t="s">
        <v>123</v>
      </c>
      <c r="Y158" s="152"/>
      <c r="Z158" s="152"/>
      <c r="AA158" s="152"/>
      <c r="AB158" s="152"/>
      <c r="AC158" s="152"/>
      <c r="AD158" s="152"/>
      <c r="AE158" s="152"/>
      <c r="AF158" s="152"/>
      <c r="AG158" s="152" t="s">
        <v>124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59"/>
      <c r="B159" s="160"/>
      <c r="C159" s="190" t="s">
        <v>330</v>
      </c>
      <c r="D159" s="162"/>
      <c r="E159" s="163">
        <v>11</v>
      </c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144</v>
      </c>
      <c r="AH159" s="152">
        <v>0</v>
      </c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59"/>
      <c r="B160" s="160"/>
      <c r="C160" s="190" t="s">
        <v>331</v>
      </c>
      <c r="D160" s="162"/>
      <c r="E160" s="163">
        <v>3.5</v>
      </c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144</v>
      </c>
      <c r="AH160" s="152">
        <v>0</v>
      </c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71">
        <v>60</v>
      </c>
      <c r="B161" s="172" t="s">
        <v>332</v>
      </c>
      <c r="C161" s="189" t="s">
        <v>333</v>
      </c>
      <c r="D161" s="173" t="s">
        <v>137</v>
      </c>
      <c r="E161" s="174">
        <v>11</v>
      </c>
      <c r="F161" s="175"/>
      <c r="G161" s="176">
        <f>ROUND(E161*F161,2)</f>
        <v>0</v>
      </c>
      <c r="H161" s="175"/>
      <c r="I161" s="176">
        <f>ROUND(E161*H161,2)</f>
        <v>0</v>
      </c>
      <c r="J161" s="175"/>
      <c r="K161" s="176">
        <f>ROUND(E161*J161,2)</f>
        <v>0</v>
      </c>
      <c r="L161" s="176">
        <v>21</v>
      </c>
      <c r="M161" s="176">
        <f>G161*(1+L161/100)</f>
        <v>0</v>
      </c>
      <c r="N161" s="176">
        <v>5.0000000000000001E-3</v>
      </c>
      <c r="O161" s="176">
        <f>ROUND(E161*N161,2)</f>
        <v>0.06</v>
      </c>
      <c r="P161" s="176">
        <v>0</v>
      </c>
      <c r="Q161" s="176">
        <f>ROUND(E161*P161,2)</f>
        <v>0</v>
      </c>
      <c r="R161" s="176" t="s">
        <v>326</v>
      </c>
      <c r="S161" s="176" t="s">
        <v>122</v>
      </c>
      <c r="T161" s="177" t="s">
        <v>122</v>
      </c>
      <c r="U161" s="161">
        <v>0.55000000000000004</v>
      </c>
      <c r="V161" s="161">
        <f>ROUND(E161*U161,2)</f>
        <v>6.05</v>
      </c>
      <c r="W161" s="161"/>
      <c r="X161" s="161" t="s">
        <v>123</v>
      </c>
      <c r="Y161" s="152"/>
      <c r="Z161" s="152"/>
      <c r="AA161" s="152"/>
      <c r="AB161" s="152"/>
      <c r="AC161" s="152"/>
      <c r="AD161" s="152"/>
      <c r="AE161" s="152"/>
      <c r="AF161" s="152"/>
      <c r="AG161" s="152" t="s">
        <v>334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59"/>
      <c r="B162" s="160"/>
      <c r="C162" s="190" t="s">
        <v>330</v>
      </c>
      <c r="D162" s="162"/>
      <c r="E162" s="163">
        <v>11</v>
      </c>
      <c r="F162" s="161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61"/>
      <c r="Y162" s="152"/>
      <c r="Z162" s="152"/>
      <c r="AA162" s="152"/>
      <c r="AB162" s="152"/>
      <c r="AC162" s="152"/>
      <c r="AD162" s="152"/>
      <c r="AE162" s="152"/>
      <c r="AF162" s="152"/>
      <c r="AG162" s="152" t="s">
        <v>144</v>
      </c>
      <c r="AH162" s="152">
        <v>0</v>
      </c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ht="22.5" outlineLevel="1" x14ac:dyDescent="0.2">
      <c r="A163" s="171">
        <v>61</v>
      </c>
      <c r="B163" s="172" t="s">
        <v>335</v>
      </c>
      <c r="C163" s="189" t="s">
        <v>336</v>
      </c>
      <c r="D163" s="173" t="s">
        <v>127</v>
      </c>
      <c r="E163" s="174">
        <v>2</v>
      </c>
      <c r="F163" s="175"/>
      <c r="G163" s="176">
        <f>ROUND(E163*F163,2)</f>
        <v>0</v>
      </c>
      <c r="H163" s="175"/>
      <c r="I163" s="176">
        <f>ROUND(E163*H163,2)</f>
        <v>0</v>
      </c>
      <c r="J163" s="175"/>
      <c r="K163" s="176">
        <f>ROUND(E163*J163,2)</f>
        <v>0</v>
      </c>
      <c r="L163" s="176">
        <v>21</v>
      </c>
      <c r="M163" s="176">
        <f>G163*(1+L163/100)</f>
        <v>0</v>
      </c>
      <c r="N163" s="176">
        <v>0</v>
      </c>
      <c r="O163" s="176">
        <f>ROUND(E163*N163,2)</f>
        <v>0</v>
      </c>
      <c r="P163" s="176">
        <v>0</v>
      </c>
      <c r="Q163" s="176">
        <f>ROUND(E163*P163,2)</f>
        <v>0</v>
      </c>
      <c r="R163" s="176" t="s">
        <v>326</v>
      </c>
      <c r="S163" s="176" t="s">
        <v>122</v>
      </c>
      <c r="T163" s="177" t="s">
        <v>122</v>
      </c>
      <c r="U163" s="161">
        <v>0.51</v>
      </c>
      <c r="V163" s="161">
        <f>ROUND(E163*U163,2)</f>
        <v>1.02</v>
      </c>
      <c r="W163" s="161"/>
      <c r="X163" s="161" t="s">
        <v>123</v>
      </c>
      <c r="Y163" s="152"/>
      <c r="Z163" s="152"/>
      <c r="AA163" s="152"/>
      <c r="AB163" s="152"/>
      <c r="AC163" s="152"/>
      <c r="AD163" s="152"/>
      <c r="AE163" s="152"/>
      <c r="AF163" s="152"/>
      <c r="AG163" s="152" t="s">
        <v>182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">
      <c r="A164" s="159"/>
      <c r="B164" s="160"/>
      <c r="C164" s="190" t="s">
        <v>337</v>
      </c>
      <c r="D164" s="162"/>
      <c r="E164" s="163">
        <v>2</v>
      </c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52"/>
      <c r="Z164" s="152"/>
      <c r="AA164" s="152"/>
      <c r="AB164" s="152"/>
      <c r="AC164" s="152"/>
      <c r="AD164" s="152"/>
      <c r="AE164" s="152"/>
      <c r="AF164" s="152"/>
      <c r="AG164" s="152" t="s">
        <v>144</v>
      </c>
      <c r="AH164" s="152">
        <v>5</v>
      </c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ht="22.5" outlineLevel="1" x14ac:dyDescent="0.2">
      <c r="A165" s="171">
        <v>62</v>
      </c>
      <c r="B165" s="172" t="s">
        <v>338</v>
      </c>
      <c r="C165" s="189" t="s">
        <v>339</v>
      </c>
      <c r="D165" s="173" t="s">
        <v>127</v>
      </c>
      <c r="E165" s="174">
        <v>6</v>
      </c>
      <c r="F165" s="175"/>
      <c r="G165" s="176">
        <f>ROUND(E165*F165,2)</f>
        <v>0</v>
      </c>
      <c r="H165" s="175"/>
      <c r="I165" s="176">
        <f>ROUND(E165*H165,2)</f>
        <v>0</v>
      </c>
      <c r="J165" s="175"/>
      <c r="K165" s="176">
        <f>ROUND(E165*J165,2)</f>
        <v>0</v>
      </c>
      <c r="L165" s="176">
        <v>21</v>
      </c>
      <c r="M165" s="176">
        <f>G165*(1+L165/100)</f>
        <v>0</v>
      </c>
      <c r="N165" s="176">
        <v>0</v>
      </c>
      <c r="O165" s="176">
        <f>ROUND(E165*N165,2)</f>
        <v>0</v>
      </c>
      <c r="P165" s="176">
        <v>0</v>
      </c>
      <c r="Q165" s="176">
        <f>ROUND(E165*P165,2)</f>
        <v>0</v>
      </c>
      <c r="R165" s="176" t="s">
        <v>326</v>
      </c>
      <c r="S165" s="176" t="s">
        <v>122</v>
      </c>
      <c r="T165" s="177" t="s">
        <v>122</v>
      </c>
      <c r="U165" s="161">
        <v>0.55000000000000004</v>
      </c>
      <c r="V165" s="161">
        <f>ROUND(E165*U165,2)</f>
        <v>3.3</v>
      </c>
      <c r="W165" s="161"/>
      <c r="X165" s="161" t="s">
        <v>123</v>
      </c>
      <c r="Y165" s="152"/>
      <c r="Z165" s="152"/>
      <c r="AA165" s="152"/>
      <c r="AB165" s="152"/>
      <c r="AC165" s="152"/>
      <c r="AD165" s="152"/>
      <c r="AE165" s="152"/>
      <c r="AF165" s="152"/>
      <c r="AG165" s="152" t="s">
        <v>124</v>
      </c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59"/>
      <c r="B166" s="160"/>
      <c r="C166" s="190" t="s">
        <v>340</v>
      </c>
      <c r="D166" s="162"/>
      <c r="E166" s="163">
        <v>6</v>
      </c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52"/>
      <c r="Z166" s="152"/>
      <c r="AA166" s="152"/>
      <c r="AB166" s="152"/>
      <c r="AC166" s="152"/>
      <c r="AD166" s="152"/>
      <c r="AE166" s="152"/>
      <c r="AF166" s="152"/>
      <c r="AG166" s="152" t="s">
        <v>144</v>
      </c>
      <c r="AH166" s="152">
        <v>5</v>
      </c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71">
        <v>63</v>
      </c>
      <c r="B167" s="172" t="s">
        <v>341</v>
      </c>
      <c r="C167" s="189" t="s">
        <v>342</v>
      </c>
      <c r="D167" s="173" t="s">
        <v>127</v>
      </c>
      <c r="E167" s="174">
        <v>6</v>
      </c>
      <c r="F167" s="175"/>
      <c r="G167" s="176">
        <f>ROUND(E167*F167,2)</f>
        <v>0</v>
      </c>
      <c r="H167" s="175"/>
      <c r="I167" s="176">
        <f>ROUND(E167*H167,2)</f>
        <v>0</v>
      </c>
      <c r="J167" s="175"/>
      <c r="K167" s="176">
        <f>ROUND(E167*J167,2)</f>
        <v>0</v>
      </c>
      <c r="L167" s="176">
        <v>21</v>
      </c>
      <c r="M167" s="176">
        <f>G167*(1+L167/100)</f>
        <v>0</v>
      </c>
      <c r="N167" s="176">
        <v>0</v>
      </c>
      <c r="O167" s="176">
        <f>ROUND(E167*N167,2)</f>
        <v>0</v>
      </c>
      <c r="P167" s="176">
        <v>1.1000000000000001E-3</v>
      </c>
      <c r="Q167" s="176">
        <f>ROUND(E167*P167,2)</f>
        <v>0.01</v>
      </c>
      <c r="R167" s="176" t="s">
        <v>326</v>
      </c>
      <c r="S167" s="176" t="s">
        <v>122</v>
      </c>
      <c r="T167" s="177" t="s">
        <v>122</v>
      </c>
      <c r="U167" s="161">
        <v>0.36</v>
      </c>
      <c r="V167" s="161">
        <f>ROUND(E167*U167,2)</f>
        <v>2.16</v>
      </c>
      <c r="W167" s="161"/>
      <c r="X167" s="161" t="s">
        <v>123</v>
      </c>
      <c r="Y167" s="152"/>
      <c r="Z167" s="152"/>
      <c r="AA167" s="152"/>
      <c r="AB167" s="152"/>
      <c r="AC167" s="152"/>
      <c r="AD167" s="152"/>
      <c r="AE167" s="152"/>
      <c r="AF167" s="152"/>
      <c r="AG167" s="152" t="s">
        <v>124</v>
      </c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59"/>
      <c r="B168" s="160"/>
      <c r="C168" s="190" t="s">
        <v>343</v>
      </c>
      <c r="D168" s="162"/>
      <c r="E168" s="163">
        <v>6</v>
      </c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144</v>
      </c>
      <c r="AH168" s="152">
        <v>0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78">
        <v>64</v>
      </c>
      <c r="B169" s="179" t="s">
        <v>344</v>
      </c>
      <c r="C169" s="188" t="s">
        <v>345</v>
      </c>
      <c r="D169" s="180" t="s">
        <v>127</v>
      </c>
      <c r="E169" s="181">
        <v>2</v>
      </c>
      <c r="F169" s="182"/>
      <c r="G169" s="183">
        <f>ROUND(E169*F169,2)</f>
        <v>0</v>
      </c>
      <c r="H169" s="182"/>
      <c r="I169" s="183">
        <f>ROUND(E169*H169,2)</f>
        <v>0</v>
      </c>
      <c r="J169" s="182"/>
      <c r="K169" s="183">
        <f>ROUND(E169*J169,2)</f>
        <v>0</v>
      </c>
      <c r="L169" s="183">
        <v>21</v>
      </c>
      <c r="M169" s="183">
        <f>G169*(1+L169/100)</f>
        <v>0</v>
      </c>
      <c r="N169" s="183">
        <v>0</v>
      </c>
      <c r="O169" s="183">
        <f>ROUND(E169*N169,2)</f>
        <v>0</v>
      </c>
      <c r="P169" s="183">
        <v>0</v>
      </c>
      <c r="Q169" s="183">
        <f>ROUND(E169*P169,2)</f>
        <v>0</v>
      </c>
      <c r="R169" s="183"/>
      <c r="S169" s="183" t="s">
        <v>346</v>
      </c>
      <c r="T169" s="184" t="s">
        <v>347</v>
      </c>
      <c r="U169" s="161">
        <v>0</v>
      </c>
      <c r="V169" s="161">
        <f>ROUND(E169*U169,2)</f>
        <v>0</v>
      </c>
      <c r="W169" s="161"/>
      <c r="X169" s="161" t="s">
        <v>123</v>
      </c>
      <c r="Y169" s="152"/>
      <c r="Z169" s="152"/>
      <c r="AA169" s="152"/>
      <c r="AB169" s="152"/>
      <c r="AC169" s="152"/>
      <c r="AD169" s="152"/>
      <c r="AE169" s="152"/>
      <c r="AF169" s="152"/>
      <c r="AG169" s="152" t="s">
        <v>124</v>
      </c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ht="22.5" outlineLevel="1" x14ac:dyDescent="0.2">
      <c r="A170" s="178">
        <v>65</v>
      </c>
      <c r="B170" s="179" t="s">
        <v>348</v>
      </c>
      <c r="C170" s="188" t="s">
        <v>349</v>
      </c>
      <c r="D170" s="180" t="s">
        <v>350</v>
      </c>
      <c r="E170" s="181">
        <v>2</v>
      </c>
      <c r="F170" s="182"/>
      <c r="G170" s="183">
        <f>ROUND(E170*F170,2)</f>
        <v>0</v>
      </c>
      <c r="H170" s="182"/>
      <c r="I170" s="183">
        <f>ROUND(E170*H170,2)</f>
        <v>0</v>
      </c>
      <c r="J170" s="182"/>
      <c r="K170" s="183">
        <f>ROUND(E170*J170,2)</f>
        <v>0</v>
      </c>
      <c r="L170" s="183">
        <v>21</v>
      </c>
      <c r="M170" s="183">
        <f>G170*(1+L170/100)</f>
        <v>0</v>
      </c>
      <c r="N170" s="183">
        <v>0</v>
      </c>
      <c r="O170" s="183">
        <f>ROUND(E170*N170,2)</f>
        <v>0</v>
      </c>
      <c r="P170" s="183">
        <v>0</v>
      </c>
      <c r="Q170" s="183">
        <f>ROUND(E170*P170,2)</f>
        <v>0</v>
      </c>
      <c r="R170" s="183"/>
      <c r="S170" s="183" t="s">
        <v>346</v>
      </c>
      <c r="T170" s="184" t="s">
        <v>347</v>
      </c>
      <c r="U170" s="161">
        <v>0</v>
      </c>
      <c r="V170" s="161">
        <f>ROUND(E170*U170,2)</f>
        <v>0</v>
      </c>
      <c r="W170" s="161"/>
      <c r="X170" s="161" t="s">
        <v>123</v>
      </c>
      <c r="Y170" s="152"/>
      <c r="Z170" s="152"/>
      <c r="AA170" s="152"/>
      <c r="AB170" s="152"/>
      <c r="AC170" s="152"/>
      <c r="AD170" s="152"/>
      <c r="AE170" s="152"/>
      <c r="AF170" s="152"/>
      <c r="AG170" s="152" t="s">
        <v>124</v>
      </c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78">
        <v>66</v>
      </c>
      <c r="B171" s="179" t="s">
        <v>351</v>
      </c>
      <c r="C171" s="188" t="s">
        <v>352</v>
      </c>
      <c r="D171" s="180" t="s">
        <v>127</v>
      </c>
      <c r="E171" s="181">
        <v>1</v>
      </c>
      <c r="F171" s="182"/>
      <c r="G171" s="183">
        <f>ROUND(E171*F171,2)</f>
        <v>0</v>
      </c>
      <c r="H171" s="182"/>
      <c r="I171" s="183">
        <f>ROUND(E171*H171,2)</f>
        <v>0</v>
      </c>
      <c r="J171" s="182"/>
      <c r="K171" s="183">
        <f>ROUND(E171*J171,2)</f>
        <v>0</v>
      </c>
      <c r="L171" s="183">
        <v>21</v>
      </c>
      <c r="M171" s="183">
        <f>G171*(1+L171/100)</f>
        <v>0</v>
      </c>
      <c r="N171" s="183">
        <v>0</v>
      </c>
      <c r="O171" s="183">
        <f>ROUND(E171*N171,2)</f>
        <v>0</v>
      </c>
      <c r="P171" s="183">
        <v>0</v>
      </c>
      <c r="Q171" s="183">
        <f>ROUND(E171*P171,2)</f>
        <v>0</v>
      </c>
      <c r="R171" s="183"/>
      <c r="S171" s="183" t="s">
        <v>346</v>
      </c>
      <c r="T171" s="184" t="s">
        <v>347</v>
      </c>
      <c r="U171" s="161">
        <v>1.08</v>
      </c>
      <c r="V171" s="161">
        <f>ROUND(E171*U171,2)</f>
        <v>1.08</v>
      </c>
      <c r="W171" s="161"/>
      <c r="X171" s="161" t="s">
        <v>123</v>
      </c>
      <c r="Y171" s="152"/>
      <c r="Z171" s="152"/>
      <c r="AA171" s="152"/>
      <c r="AB171" s="152"/>
      <c r="AC171" s="152"/>
      <c r="AD171" s="152"/>
      <c r="AE171" s="152"/>
      <c r="AF171" s="152"/>
      <c r="AG171" s="152" t="s">
        <v>124</v>
      </c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">
      <c r="A172" s="171">
        <v>67</v>
      </c>
      <c r="B172" s="172" t="s">
        <v>353</v>
      </c>
      <c r="C172" s="189" t="s">
        <v>354</v>
      </c>
      <c r="D172" s="173" t="s">
        <v>127</v>
      </c>
      <c r="E172" s="174">
        <v>6</v>
      </c>
      <c r="F172" s="175"/>
      <c r="G172" s="176">
        <f>ROUND(E172*F172,2)</f>
        <v>0</v>
      </c>
      <c r="H172" s="175"/>
      <c r="I172" s="176">
        <f>ROUND(E172*H172,2)</f>
        <v>0</v>
      </c>
      <c r="J172" s="175"/>
      <c r="K172" s="176">
        <f>ROUND(E172*J172,2)</f>
        <v>0</v>
      </c>
      <c r="L172" s="176">
        <v>21</v>
      </c>
      <c r="M172" s="176">
        <f>G172*(1+L172/100)</f>
        <v>0</v>
      </c>
      <c r="N172" s="176">
        <v>0</v>
      </c>
      <c r="O172" s="176">
        <f>ROUND(E172*N172,2)</f>
        <v>0</v>
      </c>
      <c r="P172" s="176">
        <v>0</v>
      </c>
      <c r="Q172" s="176">
        <f>ROUND(E172*P172,2)</f>
        <v>0</v>
      </c>
      <c r="R172" s="176"/>
      <c r="S172" s="176" t="s">
        <v>346</v>
      </c>
      <c r="T172" s="177" t="s">
        <v>139</v>
      </c>
      <c r="U172" s="161">
        <v>0.61</v>
      </c>
      <c r="V172" s="161">
        <f>ROUND(E172*U172,2)</f>
        <v>3.66</v>
      </c>
      <c r="W172" s="161"/>
      <c r="X172" s="161" t="s">
        <v>123</v>
      </c>
      <c r="Y172" s="152"/>
      <c r="Z172" s="152"/>
      <c r="AA172" s="152"/>
      <c r="AB172" s="152"/>
      <c r="AC172" s="152"/>
      <c r="AD172" s="152"/>
      <c r="AE172" s="152"/>
      <c r="AF172" s="152"/>
      <c r="AG172" s="152" t="s">
        <v>182</v>
      </c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">
      <c r="A173" s="159"/>
      <c r="B173" s="160"/>
      <c r="C173" s="190" t="s">
        <v>355</v>
      </c>
      <c r="D173" s="162"/>
      <c r="E173" s="163">
        <v>6</v>
      </c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61"/>
      <c r="Y173" s="152"/>
      <c r="Z173" s="152"/>
      <c r="AA173" s="152"/>
      <c r="AB173" s="152"/>
      <c r="AC173" s="152"/>
      <c r="AD173" s="152"/>
      <c r="AE173" s="152"/>
      <c r="AF173" s="152"/>
      <c r="AG173" s="152" t="s">
        <v>144</v>
      </c>
      <c r="AH173" s="152">
        <v>5</v>
      </c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ht="22.5" outlineLevel="1" x14ac:dyDescent="0.2">
      <c r="A174" s="178">
        <v>68</v>
      </c>
      <c r="B174" s="179" t="s">
        <v>356</v>
      </c>
      <c r="C174" s="188" t="s">
        <v>357</v>
      </c>
      <c r="D174" s="180" t="s">
        <v>127</v>
      </c>
      <c r="E174" s="181">
        <v>1</v>
      </c>
      <c r="F174" s="182"/>
      <c r="G174" s="183">
        <f>ROUND(E174*F174,2)</f>
        <v>0</v>
      </c>
      <c r="H174" s="182"/>
      <c r="I174" s="183">
        <f>ROUND(E174*H174,2)</f>
        <v>0</v>
      </c>
      <c r="J174" s="182"/>
      <c r="K174" s="183">
        <f>ROUND(E174*J174,2)</f>
        <v>0</v>
      </c>
      <c r="L174" s="183">
        <v>21</v>
      </c>
      <c r="M174" s="183">
        <f>G174*(1+L174/100)</f>
        <v>0</v>
      </c>
      <c r="N174" s="183">
        <v>0</v>
      </c>
      <c r="O174" s="183">
        <f>ROUND(E174*N174,2)</f>
        <v>0</v>
      </c>
      <c r="P174" s="183">
        <v>0</v>
      </c>
      <c r="Q174" s="183">
        <f>ROUND(E174*P174,2)</f>
        <v>0</v>
      </c>
      <c r="R174" s="183" t="s">
        <v>204</v>
      </c>
      <c r="S174" s="183" t="s">
        <v>122</v>
      </c>
      <c r="T174" s="184" t="s">
        <v>122</v>
      </c>
      <c r="U174" s="161">
        <v>0</v>
      </c>
      <c r="V174" s="161">
        <f>ROUND(E174*U174,2)</f>
        <v>0</v>
      </c>
      <c r="W174" s="161"/>
      <c r="X174" s="161" t="s">
        <v>205</v>
      </c>
      <c r="Y174" s="152"/>
      <c r="Z174" s="152"/>
      <c r="AA174" s="152"/>
      <c r="AB174" s="152"/>
      <c r="AC174" s="152"/>
      <c r="AD174" s="152"/>
      <c r="AE174" s="152"/>
      <c r="AF174" s="152"/>
      <c r="AG174" s="152" t="s">
        <v>282</v>
      </c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ht="22.5" outlineLevel="1" x14ac:dyDescent="0.2">
      <c r="A175" s="178">
        <v>69</v>
      </c>
      <c r="B175" s="179" t="s">
        <v>358</v>
      </c>
      <c r="C175" s="188" t="s">
        <v>359</v>
      </c>
      <c r="D175" s="180" t="s">
        <v>127</v>
      </c>
      <c r="E175" s="181">
        <v>6</v>
      </c>
      <c r="F175" s="182"/>
      <c r="G175" s="183">
        <f>ROUND(E175*F175,2)</f>
        <v>0</v>
      </c>
      <c r="H175" s="182"/>
      <c r="I175" s="183">
        <f>ROUND(E175*H175,2)</f>
        <v>0</v>
      </c>
      <c r="J175" s="182"/>
      <c r="K175" s="183">
        <f>ROUND(E175*J175,2)</f>
        <v>0</v>
      </c>
      <c r="L175" s="183">
        <v>21</v>
      </c>
      <c r="M175" s="183">
        <f>G175*(1+L175/100)</f>
        <v>0</v>
      </c>
      <c r="N175" s="183">
        <v>5.0000000000000001E-3</v>
      </c>
      <c r="O175" s="183">
        <f>ROUND(E175*N175,2)</f>
        <v>0.03</v>
      </c>
      <c r="P175" s="183">
        <v>0</v>
      </c>
      <c r="Q175" s="183">
        <f>ROUND(E175*P175,2)</f>
        <v>0</v>
      </c>
      <c r="R175" s="183"/>
      <c r="S175" s="183" t="s">
        <v>346</v>
      </c>
      <c r="T175" s="184" t="s">
        <v>347</v>
      </c>
      <c r="U175" s="161">
        <v>0</v>
      </c>
      <c r="V175" s="161">
        <f>ROUND(E175*U175,2)</f>
        <v>0</v>
      </c>
      <c r="W175" s="161"/>
      <c r="X175" s="161" t="s">
        <v>205</v>
      </c>
      <c r="Y175" s="152"/>
      <c r="Z175" s="152"/>
      <c r="AA175" s="152"/>
      <c r="AB175" s="152"/>
      <c r="AC175" s="152"/>
      <c r="AD175" s="152"/>
      <c r="AE175" s="152"/>
      <c r="AF175" s="152"/>
      <c r="AG175" s="152" t="s">
        <v>206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ht="22.5" outlineLevel="1" x14ac:dyDescent="0.2">
      <c r="A176" s="171">
        <v>70</v>
      </c>
      <c r="B176" s="172" t="s">
        <v>360</v>
      </c>
      <c r="C176" s="189" t="s">
        <v>361</v>
      </c>
      <c r="D176" s="173" t="s">
        <v>137</v>
      </c>
      <c r="E176" s="174">
        <v>11</v>
      </c>
      <c r="F176" s="175"/>
      <c r="G176" s="176">
        <f>ROUND(E176*F176,2)</f>
        <v>0</v>
      </c>
      <c r="H176" s="175"/>
      <c r="I176" s="176">
        <f>ROUND(E176*H176,2)</f>
        <v>0</v>
      </c>
      <c r="J176" s="175"/>
      <c r="K176" s="176">
        <f>ROUND(E176*J176,2)</f>
        <v>0</v>
      </c>
      <c r="L176" s="176">
        <v>21</v>
      </c>
      <c r="M176" s="176">
        <f>G176*(1+L176/100)</f>
        <v>0</v>
      </c>
      <c r="N176" s="176">
        <v>5.8100000000000001E-3</v>
      </c>
      <c r="O176" s="176">
        <f>ROUND(E176*N176,2)</f>
        <v>0.06</v>
      </c>
      <c r="P176" s="176">
        <v>0</v>
      </c>
      <c r="Q176" s="176">
        <f>ROUND(E176*P176,2)</f>
        <v>0</v>
      </c>
      <c r="R176" s="176" t="s">
        <v>204</v>
      </c>
      <c r="S176" s="176" t="s">
        <v>122</v>
      </c>
      <c r="T176" s="177" t="s">
        <v>122</v>
      </c>
      <c r="U176" s="161">
        <v>0</v>
      </c>
      <c r="V176" s="161">
        <f>ROUND(E176*U176,2)</f>
        <v>0</v>
      </c>
      <c r="W176" s="161"/>
      <c r="X176" s="161" t="s">
        <v>205</v>
      </c>
      <c r="Y176" s="152"/>
      <c r="Z176" s="152"/>
      <c r="AA176" s="152"/>
      <c r="AB176" s="152"/>
      <c r="AC176" s="152"/>
      <c r="AD176" s="152"/>
      <c r="AE176" s="152"/>
      <c r="AF176" s="152"/>
      <c r="AG176" s="152" t="s">
        <v>282</v>
      </c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">
      <c r="A177" s="159"/>
      <c r="B177" s="160"/>
      <c r="C177" s="190" t="s">
        <v>362</v>
      </c>
      <c r="D177" s="162"/>
      <c r="E177" s="163">
        <v>11</v>
      </c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61"/>
      <c r="Y177" s="152"/>
      <c r="Z177" s="152"/>
      <c r="AA177" s="152"/>
      <c r="AB177" s="152"/>
      <c r="AC177" s="152"/>
      <c r="AD177" s="152"/>
      <c r="AE177" s="152"/>
      <c r="AF177" s="152"/>
      <c r="AG177" s="152" t="s">
        <v>144</v>
      </c>
      <c r="AH177" s="152">
        <v>5</v>
      </c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ht="22.5" outlineLevel="1" x14ac:dyDescent="0.2">
      <c r="A178" s="178">
        <v>71</v>
      </c>
      <c r="B178" s="179" t="s">
        <v>363</v>
      </c>
      <c r="C178" s="188" t="s">
        <v>364</v>
      </c>
      <c r="D178" s="180" t="s">
        <v>127</v>
      </c>
      <c r="E178" s="181">
        <v>6</v>
      </c>
      <c r="F178" s="182"/>
      <c r="G178" s="183">
        <f t="shared" ref="G178:G184" si="0">ROUND(E178*F178,2)</f>
        <v>0</v>
      </c>
      <c r="H178" s="182"/>
      <c r="I178" s="183">
        <f t="shared" ref="I178:I184" si="1">ROUND(E178*H178,2)</f>
        <v>0</v>
      </c>
      <c r="J178" s="182"/>
      <c r="K178" s="183">
        <f t="shared" ref="K178:K184" si="2">ROUND(E178*J178,2)</f>
        <v>0</v>
      </c>
      <c r="L178" s="183">
        <v>21</v>
      </c>
      <c r="M178" s="183">
        <f t="shared" ref="M178:M184" si="3">G178*(1+L178/100)</f>
        <v>0</v>
      </c>
      <c r="N178" s="183">
        <v>0</v>
      </c>
      <c r="O178" s="183">
        <f t="shared" ref="O178:O184" si="4">ROUND(E178*N178,2)</f>
        <v>0</v>
      </c>
      <c r="P178" s="183">
        <v>0</v>
      </c>
      <c r="Q178" s="183">
        <f t="shared" ref="Q178:Q184" si="5">ROUND(E178*P178,2)</f>
        <v>0</v>
      </c>
      <c r="R178" s="183"/>
      <c r="S178" s="183" t="s">
        <v>346</v>
      </c>
      <c r="T178" s="184" t="s">
        <v>347</v>
      </c>
      <c r="U178" s="161">
        <v>0</v>
      </c>
      <c r="V178" s="161">
        <f t="shared" ref="V178:V184" si="6">ROUND(E178*U178,2)</f>
        <v>0</v>
      </c>
      <c r="W178" s="161"/>
      <c r="X178" s="161" t="s">
        <v>205</v>
      </c>
      <c r="Y178" s="152"/>
      <c r="Z178" s="152"/>
      <c r="AA178" s="152"/>
      <c r="AB178" s="152"/>
      <c r="AC178" s="152"/>
      <c r="AD178" s="152"/>
      <c r="AE178" s="152"/>
      <c r="AF178" s="152"/>
      <c r="AG178" s="152" t="s">
        <v>206</v>
      </c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">
      <c r="A179" s="178">
        <v>72</v>
      </c>
      <c r="B179" s="179" t="s">
        <v>365</v>
      </c>
      <c r="C179" s="188" t="s">
        <v>366</v>
      </c>
      <c r="D179" s="180" t="s">
        <v>127</v>
      </c>
      <c r="E179" s="181">
        <v>2</v>
      </c>
      <c r="F179" s="182"/>
      <c r="G179" s="183">
        <f t="shared" si="0"/>
        <v>0</v>
      </c>
      <c r="H179" s="182"/>
      <c r="I179" s="183">
        <f t="shared" si="1"/>
        <v>0</v>
      </c>
      <c r="J179" s="182"/>
      <c r="K179" s="183">
        <f t="shared" si="2"/>
        <v>0</v>
      </c>
      <c r="L179" s="183">
        <v>21</v>
      </c>
      <c r="M179" s="183">
        <f t="shared" si="3"/>
        <v>0</v>
      </c>
      <c r="N179" s="183">
        <v>0</v>
      </c>
      <c r="O179" s="183">
        <f t="shared" si="4"/>
        <v>0</v>
      </c>
      <c r="P179" s="183">
        <v>0</v>
      </c>
      <c r="Q179" s="183">
        <f t="shared" si="5"/>
        <v>0</v>
      </c>
      <c r="R179" s="183"/>
      <c r="S179" s="183" t="s">
        <v>346</v>
      </c>
      <c r="T179" s="184" t="s">
        <v>347</v>
      </c>
      <c r="U179" s="161">
        <v>0</v>
      </c>
      <c r="V179" s="161">
        <f t="shared" si="6"/>
        <v>0</v>
      </c>
      <c r="W179" s="161"/>
      <c r="X179" s="161" t="s">
        <v>205</v>
      </c>
      <c r="Y179" s="152"/>
      <c r="Z179" s="152"/>
      <c r="AA179" s="152"/>
      <c r="AB179" s="152"/>
      <c r="AC179" s="152"/>
      <c r="AD179" s="152"/>
      <c r="AE179" s="152"/>
      <c r="AF179" s="152"/>
      <c r="AG179" s="152" t="s">
        <v>206</v>
      </c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ht="22.5" outlineLevel="1" x14ac:dyDescent="0.2">
      <c r="A180" s="178">
        <v>73</v>
      </c>
      <c r="B180" s="179" t="s">
        <v>367</v>
      </c>
      <c r="C180" s="188" t="s">
        <v>368</v>
      </c>
      <c r="D180" s="180" t="s">
        <v>127</v>
      </c>
      <c r="E180" s="181">
        <v>1</v>
      </c>
      <c r="F180" s="182"/>
      <c r="G180" s="183">
        <f t="shared" si="0"/>
        <v>0</v>
      </c>
      <c r="H180" s="182"/>
      <c r="I180" s="183">
        <f t="shared" si="1"/>
        <v>0</v>
      </c>
      <c r="J180" s="182"/>
      <c r="K180" s="183">
        <f t="shared" si="2"/>
        <v>0</v>
      </c>
      <c r="L180" s="183">
        <v>21</v>
      </c>
      <c r="M180" s="183">
        <f t="shared" si="3"/>
        <v>0</v>
      </c>
      <c r="N180" s="183">
        <v>0</v>
      </c>
      <c r="O180" s="183">
        <f t="shared" si="4"/>
        <v>0</v>
      </c>
      <c r="P180" s="183">
        <v>0</v>
      </c>
      <c r="Q180" s="183">
        <f t="shared" si="5"/>
        <v>0</v>
      </c>
      <c r="R180" s="183"/>
      <c r="S180" s="183" t="s">
        <v>346</v>
      </c>
      <c r="T180" s="184" t="s">
        <v>347</v>
      </c>
      <c r="U180" s="161">
        <v>0</v>
      </c>
      <c r="V180" s="161">
        <f t="shared" si="6"/>
        <v>0</v>
      </c>
      <c r="W180" s="161"/>
      <c r="X180" s="161" t="s">
        <v>205</v>
      </c>
      <c r="Y180" s="152"/>
      <c r="Z180" s="152"/>
      <c r="AA180" s="152"/>
      <c r="AB180" s="152"/>
      <c r="AC180" s="152"/>
      <c r="AD180" s="152"/>
      <c r="AE180" s="152"/>
      <c r="AF180" s="152"/>
      <c r="AG180" s="152" t="s">
        <v>206</v>
      </c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ht="22.5" outlineLevel="1" x14ac:dyDescent="0.2">
      <c r="A181" s="178">
        <v>74</v>
      </c>
      <c r="B181" s="179" t="s">
        <v>369</v>
      </c>
      <c r="C181" s="188" t="s">
        <v>370</v>
      </c>
      <c r="D181" s="180" t="s">
        <v>127</v>
      </c>
      <c r="E181" s="181">
        <v>1</v>
      </c>
      <c r="F181" s="182"/>
      <c r="G181" s="183">
        <f t="shared" si="0"/>
        <v>0</v>
      </c>
      <c r="H181" s="182"/>
      <c r="I181" s="183">
        <f t="shared" si="1"/>
        <v>0</v>
      </c>
      <c r="J181" s="182"/>
      <c r="K181" s="183">
        <f t="shared" si="2"/>
        <v>0</v>
      </c>
      <c r="L181" s="183">
        <v>21</v>
      </c>
      <c r="M181" s="183">
        <f t="shared" si="3"/>
        <v>0</v>
      </c>
      <c r="N181" s="183">
        <v>0</v>
      </c>
      <c r="O181" s="183">
        <f t="shared" si="4"/>
        <v>0</v>
      </c>
      <c r="P181" s="183">
        <v>0</v>
      </c>
      <c r="Q181" s="183">
        <f t="shared" si="5"/>
        <v>0</v>
      </c>
      <c r="R181" s="183"/>
      <c r="S181" s="183" t="s">
        <v>346</v>
      </c>
      <c r="T181" s="184" t="s">
        <v>347</v>
      </c>
      <c r="U181" s="161">
        <v>0</v>
      </c>
      <c r="V181" s="161">
        <f t="shared" si="6"/>
        <v>0</v>
      </c>
      <c r="W181" s="161"/>
      <c r="X181" s="161" t="s">
        <v>205</v>
      </c>
      <c r="Y181" s="152"/>
      <c r="Z181" s="152"/>
      <c r="AA181" s="152"/>
      <c r="AB181" s="152"/>
      <c r="AC181" s="152"/>
      <c r="AD181" s="152"/>
      <c r="AE181" s="152"/>
      <c r="AF181" s="152"/>
      <c r="AG181" s="152" t="s">
        <v>206</v>
      </c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">
      <c r="A182" s="178">
        <v>75</v>
      </c>
      <c r="B182" s="179" t="s">
        <v>371</v>
      </c>
      <c r="C182" s="188" t="s">
        <v>372</v>
      </c>
      <c r="D182" s="180" t="s">
        <v>127</v>
      </c>
      <c r="E182" s="181">
        <v>12</v>
      </c>
      <c r="F182" s="182"/>
      <c r="G182" s="183">
        <f t="shared" si="0"/>
        <v>0</v>
      </c>
      <c r="H182" s="182"/>
      <c r="I182" s="183">
        <f t="shared" si="1"/>
        <v>0</v>
      </c>
      <c r="J182" s="182"/>
      <c r="K182" s="183">
        <f t="shared" si="2"/>
        <v>0</v>
      </c>
      <c r="L182" s="183">
        <v>21</v>
      </c>
      <c r="M182" s="183">
        <f t="shared" si="3"/>
        <v>0</v>
      </c>
      <c r="N182" s="183">
        <v>5.9999999999999995E-4</v>
      </c>
      <c r="O182" s="183">
        <f t="shared" si="4"/>
        <v>0.01</v>
      </c>
      <c r="P182" s="183">
        <v>0</v>
      </c>
      <c r="Q182" s="183">
        <f t="shared" si="5"/>
        <v>0</v>
      </c>
      <c r="R182" s="183"/>
      <c r="S182" s="183" t="s">
        <v>346</v>
      </c>
      <c r="T182" s="184" t="s">
        <v>347</v>
      </c>
      <c r="U182" s="161">
        <v>0</v>
      </c>
      <c r="V182" s="161">
        <f t="shared" si="6"/>
        <v>0</v>
      </c>
      <c r="W182" s="161"/>
      <c r="X182" s="161" t="s">
        <v>205</v>
      </c>
      <c r="Y182" s="152"/>
      <c r="Z182" s="152"/>
      <c r="AA182" s="152"/>
      <c r="AB182" s="152"/>
      <c r="AC182" s="152"/>
      <c r="AD182" s="152"/>
      <c r="AE182" s="152"/>
      <c r="AF182" s="152"/>
      <c r="AG182" s="152" t="s">
        <v>282</v>
      </c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">
      <c r="A183" s="178">
        <v>76</v>
      </c>
      <c r="B183" s="179" t="s">
        <v>373</v>
      </c>
      <c r="C183" s="188" t="s">
        <v>374</v>
      </c>
      <c r="D183" s="180" t="s">
        <v>127</v>
      </c>
      <c r="E183" s="181">
        <v>6</v>
      </c>
      <c r="F183" s="182"/>
      <c r="G183" s="183">
        <f t="shared" si="0"/>
        <v>0</v>
      </c>
      <c r="H183" s="182"/>
      <c r="I183" s="183">
        <f t="shared" si="1"/>
        <v>0</v>
      </c>
      <c r="J183" s="182"/>
      <c r="K183" s="183">
        <f t="shared" si="2"/>
        <v>0</v>
      </c>
      <c r="L183" s="183">
        <v>21</v>
      </c>
      <c r="M183" s="183">
        <f t="shared" si="3"/>
        <v>0</v>
      </c>
      <c r="N183" s="183">
        <v>5.9999999999999995E-4</v>
      </c>
      <c r="O183" s="183">
        <f t="shared" si="4"/>
        <v>0</v>
      </c>
      <c r="P183" s="183">
        <v>0</v>
      </c>
      <c r="Q183" s="183">
        <f t="shared" si="5"/>
        <v>0</v>
      </c>
      <c r="R183" s="183"/>
      <c r="S183" s="183" t="s">
        <v>346</v>
      </c>
      <c r="T183" s="184" t="s">
        <v>347</v>
      </c>
      <c r="U183" s="161">
        <v>0</v>
      </c>
      <c r="V183" s="161">
        <f t="shared" si="6"/>
        <v>0</v>
      </c>
      <c r="W183" s="161"/>
      <c r="X183" s="161" t="s">
        <v>205</v>
      </c>
      <c r="Y183" s="152"/>
      <c r="Z183" s="152"/>
      <c r="AA183" s="152"/>
      <c r="AB183" s="152"/>
      <c r="AC183" s="152"/>
      <c r="AD183" s="152"/>
      <c r="AE183" s="152"/>
      <c r="AF183" s="152"/>
      <c r="AG183" s="152" t="s">
        <v>282</v>
      </c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 x14ac:dyDescent="0.2">
      <c r="A184" s="171">
        <v>77</v>
      </c>
      <c r="B184" s="172" t="s">
        <v>375</v>
      </c>
      <c r="C184" s="189" t="s">
        <v>376</v>
      </c>
      <c r="D184" s="173" t="s">
        <v>211</v>
      </c>
      <c r="E184" s="174">
        <v>0.15970999999999999</v>
      </c>
      <c r="F184" s="175"/>
      <c r="G184" s="176">
        <f t="shared" si="0"/>
        <v>0</v>
      </c>
      <c r="H184" s="175"/>
      <c r="I184" s="176">
        <f t="shared" si="1"/>
        <v>0</v>
      </c>
      <c r="J184" s="175"/>
      <c r="K184" s="176">
        <f t="shared" si="2"/>
        <v>0</v>
      </c>
      <c r="L184" s="176">
        <v>21</v>
      </c>
      <c r="M184" s="176">
        <f t="shared" si="3"/>
        <v>0</v>
      </c>
      <c r="N184" s="176">
        <v>0</v>
      </c>
      <c r="O184" s="176">
        <f t="shared" si="4"/>
        <v>0</v>
      </c>
      <c r="P184" s="176">
        <v>0</v>
      </c>
      <c r="Q184" s="176">
        <f t="shared" si="5"/>
        <v>0</v>
      </c>
      <c r="R184" s="176" t="s">
        <v>326</v>
      </c>
      <c r="S184" s="176" t="s">
        <v>122</v>
      </c>
      <c r="T184" s="177" t="s">
        <v>122</v>
      </c>
      <c r="U184" s="161">
        <v>5.0640000000000001</v>
      </c>
      <c r="V184" s="161">
        <f t="shared" si="6"/>
        <v>0.81</v>
      </c>
      <c r="W184" s="161"/>
      <c r="X184" s="161" t="s">
        <v>212</v>
      </c>
      <c r="Y184" s="152"/>
      <c r="Z184" s="152"/>
      <c r="AA184" s="152"/>
      <c r="AB184" s="152"/>
      <c r="AC184" s="152"/>
      <c r="AD184" s="152"/>
      <c r="AE184" s="152"/>
      <c r="AF184" s="152"/>
      <c r="AG184" s="152" t="s">
        <v>213</v>
      </c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 x14ac:dyDescent="0.2">
      <c r="A185" s="159"/>
      <c r="B185" s="160"/>
      <c r="C185" s="258" t="s">
        <v>287</v>
      </c>
      <c r="D185" s="259"/>
      <c r="E185" s="259"/>
      <c r="F185" s="259"/>
      <c r="G185" s="259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61"/>
      <c r="X185" s="161"/>
      <c r="Y185" s="152"/>
      <c r="Z185" s="152"/>
      <c r="AA185" s="152"/>
      <c r="AB185" s="152"/>
      <c r="AC185" s="152"/>
      <c r="AD185" s="152"/>
      <c r="AE185" s="152"/>
      <c r="AF185" s="152"/>
      <c r="AG185" s="152" t="s">
        <v>142</v>
      </c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x14ac:dyDescent="0.2">
      <c r="A186" s="165" t="s">
        <v>116</v>
      </c>
      <c r="B186" s="166" t="s">
        <v>80</v>
      </c>
      <c r="C186" s="187" t="s">
        <v>81</v>
      </c>
      <c r="D186" s="167"/>
      <c r="E186" s="168"/>
      <c r="F186" s="169"/>
      <c r="G186" s="169">
        <f>SUMIF(AG187:AG206,"&lt;&gt;NOR",G187:G206)</f>
        <v>0</v>
      </c>
      <c r="H186" s="169"/>
      <c r="I186" s="169">
        <f>SUM(I187:I206)</f>
        <v>0</v>
      </c>
      <c r="J186" s="169"/>
      <c r="K186" s="169">
        <f>SUM(K187:K206)</f>
        <v>0</v>
      </c>
      <c r="L186" s="169"/>
      <c r="M186" s="169">
        <f>SUM(M187:M206)</f>
        <v>0</v>
      </c>
      <c r="N186" s="169"/>
      <c r="O186" s="169">
        <f>SUM(O187:O206)</f>
        <v>0.01</v>
      </c>
      <c r="P186" s="169"/>
      <c r="Q186" s="169">
        <f>SUM(Q187:Q206)</f>
        <v>0.05</v>
      </c>
      <c r="R186" s="169"/>
      <c r="S186" s="169"/>
      <c r="T186" s="170"/>
      <c r="U186" s="164"/>
      <c r="V186" s="164">
        <f>SUM(V187:V206)</f>
        <v>20.039999999999996</v>
      </c>
      <c r="W186" s="164"/>
      <c r="X186" s="164"/>
      <c r="AG186" t="s">
        <v>117</v>
      </c>
    </row>
    <row r="187" spans="1:60" outlineLevel="1" x14ac:dyDescent="0.2">
      <c r="A187" s="171">
        <v>78</v>
      </c>
      <c r="B187" s="172" t="s">
        <v>377</v>
      </c>
      <c r="C187" s="189" t="s">
        <v>378</v>
      </c>
      <c r="D187" s="173" t="s">
        <v>137</v>
      </c>
      <c r="E187" s="174">
        <v>26.4</v>
      </c>
      <c r="F187" s="175"/>
      <c r="G187" s="176">
        <f>ROUND(E187*F187,2)</f>
        <v>0</v>
      </c>
      <c r="H187" s="175"/>
      <c r="I187" s="176">
        <f>ROUND(E187*H187,2)</f>
        <v>0</v>
      </c>
      <c r="J187" s="175"/>
      <c r="K187" s="176">
        <f>ROUND(E187*J187,2)</f>
        <v>0</v>
      </c>
      <c r="L187" s="176">
        <v>21</v>
      </c>
      <c r="M187" s="176">
        <f>G187*(1+L187/100)</f>
        <v>0</v>
      </c>
      <c r="N187" s="176">
        <v>0</v>
      </c>
      <c r="O187" s="176">
        <f>ROUND(E187*N187,2)</f>
        <v>0</v>
      </c>
      <c r="P187" s="176">
        <v>2E-3</v>
      </c>
      <c r="Q187" s="176">
        <f>ROUND(E187*P187,2)</f>
        <v>0.05</v>
      </c>
      <c r="R187" s="176" t="s">
        <v>174</v>
      </c>
      <c r="S187" s="176" t="s">
        <v>122</v>
      </c>
      <c r="T187" s="177" t="s">
        <v>122</v>
      </c>
      <c r="U187" s="161">
        <v>0.19</v>
      </c>
      <c r="V187" s="161">
        <f>ROUND(E187*U187,2)</f>
        <v>5.0199999999999996</v>
      </c>
      <c r="W187" s="161"/>
      <c r="X187" s="161" t="s">
        <v>123</v>
      </c>
      <c r="Y187" s="152"/>
      <c r="Z187" s="152"/>
      <c r="AA187" s="152"/>
      <c r="AB187" s="152"/>
      <c r="AC187" s="152"/>
      <c r="AD187" s="152"/>
      <c r="AE187" s="152"/>
      <c r="AF187" s="152"/>
      <c r="AG187" s="152" t="s">
        <v>124</v>
      </c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">
      <c r="A188" s="159"/>
      <c r="B188" s="160"/>
      <c r="C188" s="190" t="s">
        <v>379</v>
      </c>
      <c r="D188" s="162"/>
      <c r="E188" s="163">
        <v>26.4</v>
      </c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61"/>
      <c r="Y188" s="152"/>
      <c r="Z188" s="152"/>
      <c r="AA188" s="152"/>
      <c r="AB188" s="152"/>
      <c r="AC188" s="152"/>
      <c r="AD188" s="152"/>
      <c r="AE188" s="152"/>
      <c r="AF188" s="152"/>
      <c r="AG188" s="152" t="s">
        <v>144</v>
      </c>
      <c r="AH188" s="152">
        <v>0</v>
      </c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 x14ac:dyDescent="0.2">
      <c r="A189" s="171">
        <v>79</v>
      </c>
      <c r="B189" s="172" t="s">
        <v>380</v>
      </c>
      <c r="C189" s="189" t="s">
        <v>381</v>
      </c>
      <c r="D189" s="173" t="s">
        <v>137</v>
      </c>
      <c r="E189" s="174">
        <v>18</v>
      </c>
      <c r="F189" s="175"/>
      <c r="G189" s="176">
        <f>ROUND(E189*F189,2)</f>
        <v>0</v>
      </c>
      <c r="H189" s="175"/>
      <c r="I189" s="176">
        <f>ROUND(E189*H189,2)</f>
        <v>0</v>
      </c>
      <c r="J189" s="175"/>
      <c r="K189" s="176">
        <f>ROUND(E189*J189,2)</f>
        <v>0</v>
      </c>
      <c r="L189" s="176">
        <v>21</v>
      </c>
      <c r="M189" s="176">
        <f>G189*(1+L189/100)</f>
        <v>0</v>
      </c>
      <c r="N189" s="176">
        <v>7.7999999999999999E-4</v>
      </c>
      <c r="O189" s="176">
        <f>ROUND(E189*N189,2)</f>
        <v>0.01</v>
      </c>
      <c r="P189" s="176">
        <v>0</v>
      </c>
      <c r="Q189" s="176">
        <f>ROUND(E189*P189,2)</f>
        <v>0</v>
      </c>
      <c r="R189" s="176" t="s">
        <v>174</v>
      </c>
      <c r="S189" s="176" t="s">
        <v>122</v>
      </c>
      <c r="T189" s="177" t="s">
        <v>122</v>
      </c>
      <c r="U189" s="161">
        <v>0.26</v>
      </c>
      <c r="V189" s="161">
        <f>ROUND(E189*U189,2)</f>
        <v>4.68</v>
      </c>
      <c r="W189" s="161"/>
      <c r="X189" s="161" t="s">
        <v>123</v>
      </c>
      <c r="Y189" s="152"/>
      <c r="Z189" s="152"/>
      <c r="AA189" s="152"/>
      <c r="AB189" s="152"/>
      <c r="AC189" s="152"/>
      <c r="AD189" s="152"/>
      <c r="AE189" s="152"/>
      <c r="AF189" s="152"/>
      <c r="AG189" s="152" t="s">
        <v>182</v>
      </c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">
      <c r="A190" s="159"/>
      <c r="B190" s="160"/>
      <c r="C190" s="258" t="s">
        <v>382</v>
      </c>
      <c r="D190" s="259"/>
      <c r="E190" s="259"/>
      <c r="F190" s="259"/>
      <c r="G190" s="259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61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142</v>
      </c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">
      <c r="A191" s="159"/>
      <c r="B191" s="160"/>
      <c r="C191" s="260" t="s">
        <v>175</v>
      </c>
      <c r="D191" s="261"/>
      <c r="E191" s="261"/>
      <c r="F191" s="261"/>
      <c r="G191" s="2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61"/>
      <c r="Y191" s="152"/>
      <c r="Z191" s="152"/>
      <c r="AA191" s="152"/>
      <c r="AB191" s="152"/>
      <c r="AC191" s="152"/>
      <c r="AD191" s="152"/>
      <c r="AE191" s="152"/>
      <c r="AF191" s="152"/>
      <c r="AG191" s="152" t="s">
        <v>151</v>
      </c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">
      <c r="A192" s="159"/>
      <c r="B192" s="160"/>
      <c r="C192" s="190" t="s">
        <v>383</v>
      </c>
      <c r="D192" s="162"/>
      <c r="E192" s="163">
        <v>3.8</v>
      </c>
      <c r="F192" s="161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61"/>
      <c r="Y192" s="152"/>
      <c r="Z192" s="152"/>
      <c r="AA192" s="152"/>
      <c r="AB192" s="152"/>
      <c r="AC192" s="152"/>
      <c r="AD192" s="152"/>
      <c r="AE192" s="152"/>
      <c r="AF192" s="152"/>
      <c r="AG192" s="152" t="s">
        <v>144</v>
      </c>
      <c r="AH192" s="152">
        <v>0</v>
      </c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">
      <c r="A193" s="159"/>
      <c r="B193" s="160"/>
      <c r="C193" s="190" t="s">
        <v>384</v>
      </c>
      <c r="D193" s="162"/>
      <c r="E193" s="163">
        <v>6.4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61"/>
      <c r="Y193" s="152"/>
      <c r="Z193" s="152"/>
      <c r="AA193" s="152"/>
      <c r="AB193" s="152"/>
      <c r="AC193" s="152"/>
      <c r="AD193" s="152"/>
      <c r="AE193" s="152"/>
      <c r="AF193" s="152"/>
      <c r="AG193" s="152" t="s">
        <v>144</v>
      </c>
      <c r="AH193" s="152">
        <v>0</v>
      </c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">
      <c r="A194" s="159"/>
      <c r="B194" s="160"/>
      <c r="C194" s="190" t="s">
        <v>385</v>
      </c>
      <c r="D194" s="162"/>
      <c r="E194" s="163">
        <v>2.4</v>
      </c>
      <c r="F194" s="161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61"/>
      <c r="Y194" s="152"/>
      <c r="Z194" s="152"/>
      <c r="AA194" s="152"/>
      <c r="AB194" s="152"/>
      <c r="AC194" s="152"/>
      <c r="AD194" s="152"/>
      <c r="AE194" s="152"/>
      <c r="AF194" s="152"/>
      <c r="AG194" s="152" t="s">
        <v>144</v>
      </c>
      <c r="AH194" s="152">
        <v>0</v>
      </c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">
      <c r="A195" s="159"/>
      <c r="B195" s="160"/>
      <c r="C195" s="190" t="s">
        <v>386</v>
      </c>
      <c r="D195" s="162"/>
      <c r="E195" s="163">
        <v>2.8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61"/>
      <c r="Y195" s="152"/>
      <c r="Z195" s="152"/>
      <c r="AA195" s="152"/>
      <c r="AB195" s="152"/>
      <c r="AC195" s="152"/>
      <c r="AD195" s="152"/>
      <c r="AE195" s="152"/>
      <c r="AF195" s="152"/>
      <c r="AG195" s="152" t="s">
        <v>144</v>
      </c>
      <c r="AH195" s="152">
        <v>0</v>
      </c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">
      <c r="A196" s="159"/>
      <c r="B196" s="160"/>
      <c r="C196" s="190" t="s">
        <v>387</v>
      </c>
      <c r="D196" s="162"/>
      <c r="E196" s="163">
        <v>2.6</v>
      </c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61"/>
      <c r="Y196" s="152"/>
      <c r="Z196" s="152"/>
      <c r="AA196" s="152"/>
      <c r="AB196" s="152"/>
      <c r="AC196" s="152"/>
      <c r="AD196" s="152"/>
      <c r="AE196" s="152"/>
      <c r="AF196" s="152"/>
      <c r="AG196" s="152" t="s">
        <v>144</v>
      </c>
      <c r="AH196" s="152">
        <v>0</v>
      </c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 x14ac:dyDescent="0.2">
      <c r="A197" s="171">
        <v>80</v>
      </c>
      <c r="B197" s="172" t="s">
        <v>388</v>
      </c>
      <c r="C197" s="189" t="s">
        <v>251</v>
      </c>
      <c r="D197" s="173" t="s">
        <v>137</v>
      </c>
      <c r="E197" s="174">
        <v>10</v>
      </c>
      <c r="F197" s="175"/>
      <c r="G197" s="176">
        <f>ROUND(E197*F197,2)</f>
        <v>0</v>
      </c>
      <c r="H197" s="175"/>
      <c r="I197" s="176">
        <f>ROUND(E197*H197,2)</f>
        <v>0</v>
      </c>
      <c r="J197" s="175"/>
      <c r="K197" s="176">
        <f>ROUND(E197*J197,2)</f>
        <v>0</v>
      </c>
      <c r="L197" s="176">
        <v>21</v>
      </c>
      <c r="M197" s="176">
        <f>G197*(1+L197/100)</f>
        <v>0</v>
      </c>
      <c r="N197" s="176">
        <v>0</v>
      </c>
      <c r="O197" s="176">
        <f>ROUND(E197*N197,2)</f>
        <v>0</v>
      </c>
      <c r="P197" s="176">
        <v>0</v>
      </c>
      <c r="Q197" s="176">
        <f>ROUND(E197*P197,2)</f>
        <v>0</v>
      </c>
      <c r="R197" s="176" t="s">
        <v>174</v>
      </c>
      <c r="S197" s="176" t="s">
        <v>122</v>
      </c>
      <c r="T197" s="177" t="s">
        <v>122</v>
      </c>
      <c r="U197" s="161">
        <v>0.14000000000000001</v>
      </c>
      <c r="V197" s="161">
        <f>ROUND(E197*U197,2)</f>
        <v>1.4</v>
      </c>
      <c r="W197" s="161"/>
      <c r="X197" s="161" t="s">
        <v>123</v>
      </c>
      <c r="Y197" s="152"/>
      <c r="Z197" s="152"/>
      <c r="AA197" s="152"/>
      <c r="AB197" s="152"/>
      <c r="AC197" s="152"/>
      <c r="AD197" s="152"/>
      <c r="AE197" s="152"/>
      <c r="AF197" s="152"/>
      <c r="AG197" s="152" t="s">
        <v>124</v>
      </c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">
      <c r="A198" s="159"/>
      <c r="B198" s="160"/>
      <c r="C198" s="190" t="s">
        <v>389</v>
      </c>
      <c r="D198" s="162"/>
      <c r="E198" s="163">
        <v>10</v>
      </c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61"/>
      <c r="Y198" s="152"/>
      <c r="Z198" s="152"/>
      <c r="AA198" s="152"/>
      <c r="AB198" s="152"/>
      <c r="AC198" s="152"/>
      <c r="AD198" s="152"/>
      <c r="AE198" s="152"/>
      <c r="AF198" s="152"/>
      <c r="AG198" s="152" t="s">
        <v>144</v>
      </c>
      <c r="AH198" s="152">
        <v>5</v>
      </c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">
      <c r="A199" s="178">
        <v>81</v>
      </c>
      <c r="B199" s="179" t="s">
        <v>390</v>
      </c>
      <c r="C199" s="188" t="s">
        <v>391</v>
      </c>
      <c r="D199" s="180" t="s">
        <v>127</v>
      </c>
      <c r="E199" s="181">
        <v>10</v>
      </c>
      <c r="F199" s="182"/>
      <c r="G199" s="183">
        <f>ROUND(E199*F199,2)</f>
        <v>0</v>
      </c>
      <c r="H199" s="182"/>
      <c r="I199" s="183">
        <f>ROUND(E199*H199,2)</f>
        <v>0</v>
      </c>
      <c r="J199" s="182"/>
      <c r="K199" s="183">
        <f>ROUND(E199*J199,2)</f>
        <v>0</v>
      </c>
      <c r="L199" s="183">
        <v>21</v>
      </c>
      <c r="M199" s="183">
        <f>G199*(1+L199/100)</f>
        <v>0</v>
      </c>
      <c r="N199" s="183">
        <v>6.0000000000000002E-5</v>
      </c>
      <c r="O199" s="183">
        <f>ROUND(E199*N199,2)</f>
        <v>0</v>
      </c>
      <c r="P199" s="183">
        <v>0</v>
      </c>
      <c r="Q199" s="183">
        <f>ROUND(E199*P199,2)</f>
        <v>0</v>
      </c>
      <c r="R199" s="183" t="s">
        <v>392</v>
      </c>
      <c r="S199" s="183" t="s">
        <v>122</v>
      </c>
      <c r="T199" s="184" t="s">
        <v>122</v>
      </c>
      <c r="U199" s="161">
        <v>0.28000000000000003</v>
      </c>
      <c r="V199" s="161">
        <f>ROUND(E199*U199,2)</f>
        <v>2.8</v>
      </c>
      <c r="W199" s="161"/>
      <c r="X199" s="161" t="s">
        <v>123</v>
      </c>
      <c r="Y199" s="152"/>
      <c r="Z199" s="152"/>
      <c r="AA199" s="152"/>
      <c r="AB199" s="152"/>
      <c r="AC199" s="152"/>
      <c r="AD199" s="152"/>
      <c r="AE199" s="152"/>
      <c r="AF199" s="152"/>
      <c r="AG199" s="152" t="s">
        <v>124</v>
      </c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ht="22.5" outlineLevel="1" x14ac:dyDescent="0.2">
      <c r="A200" s="178">
        <v>82</v>
      </c>
      <c r="B200" s="179" t="s">
        <v>393</v>
      </c>
      <c r="C200" s="188" t="s">
        <v>394</v>
      </c>
      <c r="D200" s="180" t="s">
        <v>127</v>
      </c>
      <c r="E200" s="181">
        <v>22</v>
      </c>
      <c r="F200" s="182"/>
      <c r="G200" s="183">
        <f>ROUND(E200*F200,2)</f>
        <v>0</v>
      </c>
      <c r="H200" s="182"/>
      <c r="I200" s="183">
        <f>ROUND(E200*H200,2)</f>
        <v>0</v>
      </c>
      <c r="J200" s="182"/>
      <c r="K200" s="183">
        <f>ROUND(E200*J200,2)</f>
        <v>0</v>
      </c>
      <c r="L200" s="183">
        <v>21</v>
      </c>
      <c r="M200" s="183">
        <f>G200*(1+L200/100)</f>
        <v>0</v>
      </c>
      <c r="N200" s="183">
        <v>6.0000000000000002E-5</v>
      </c>
      <c r="O200" s="183">
        <f>ROUND(E200*N200,2)</f>
        <v>0</v>
      </c>
      <c r="P200" s="183">
        <v>0</v>
      </c>
      <c r="Q200" s="183">
        <f>ROUND(E200*P200,2)</f>
        <v>0</v>
      </c>
      <c r="R200" s="183" t="s">
        <v>392</v>
      </c>
      <c r="S200" s="183" t="s">
        <v>122</v>
      </c>
      <c r="T200" s="184" t="s">
        <v>122</v>
      </c>
      <c r="U200" s="161">
        <v>0.26</v>
      </c>
      <c r="V200" s="161">
        <f>ROUND(E200*U200,2)</f>
        <v>5.72</v>
      </c>
      <c r="W200" s="161"/>
      <c r="X200" s="161" t="s">
        <v>123</v>
      </c>
      <c r="Y200" s="152"/>
      <c r="Z200" s="152"/>
      <c r="AA200" s="152"/>
      <c r="AB200" s="152"/>
      <c r="AC200" s="152"/>
      <c r="AD200" s="152"/>
      <c r="AE200" s="152"/>
      <c r="AF200" s="152"/>
      <c r="AG200" s="152" t="s">
        <v>124</v>
      </c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 x14ac:dyDescent="0.2">
      <c r="A201" s="171">
        <v>83</v>
      </c>
      <c r="B201" s="172" t="s">
        <v>395</v>
      </c>
      <c r="C201" s="189" t="s">
        <v>396</v>
      </c>
      <c r="D201" s="173" t="s">
        <v>137</v>
      </c>
      <c r="E201" s="174">
        <v>18</v>
      </c>
      <c r="F201" s="175"/>
      <c r="G201" s="176">
        <f>ROUND(E201*F201,2)</f>
        <v>0</v>
      </c>
      <c r="H201" s="175"/>
      <c r="I201" s="176">
        <f>ROUND(E201*H201,2)</f>
        <v>0</v>
      </c>
      <c r="J201" s="175"/>
      <c r="K201" s="176">
        <f>ROUND(E201*J201,2)</f>
        <v>0</v>
      </c>
      <c r="L201" s="176">
        <v>21</v>
      </c>
      <c r="M201" s="176">
        <f>G201*(1+L201/100)</f>
        <v>0</v>
      </c>
      <c r="N201" s="176">
        <v>0</v>
      </c>
      <c r="O201" s="176">
        <f>ROUND(E201*N201,2)</f>
        <v>0</v>
      </c>
      <c r="P201" s="176">
        <v>0</v>
      </c>
      <c r="Q201" s="176">
        <f>ROUND(E201*P201,2)</f>
        <v>0</v>
      </c>
      <c r="R201" s="176" t="s">
        <v>392</v>
      </c>
      <c r="S201" s="176" t="s">
        <v>122</v>
      </c>
      <c r="T201" s="177" t="s">
        <v>122</v>
      </c>
      <c r="U201" s="161">
        <v>0.02</v>
      </c>
      <c r="V201" s="161">
        <f>ROUND(E201*U201,2)</f>
        <v>0.36</v>
      </c>
      <c r="W201" s="161"/>
      <c r="X201" s="161" t="s">
        <v>123</v>
      </c>
      <c r="Y201" s="152"/>
      <c r="Z201" s="152"/>
      <c r="AA201" s="152"/>
      <c r="AB201" s="152"/>
      <c r="AC201" s="152"/>
      <c r="AD201" s="152"/>
      <c r="AE201" s="152"/>
      <c r="AF201" s="152"/>
      <c r="AG201" s="152" t="s">
        <v>334</v>
      </c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 x14ac:dyDescent="0.2">
      <c r="A202" s="159"/>
      <c r="B202" s="160"/>
      <c r="C202" s="262" t="s">
        <v>397</v>
      </c>
      <c r="D202" s="263"/>
      <c r="E202" s="263"/>
      <c r="F202" s="263"/>
      <c r="G202" s="263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  <c r="T202" s="161"/>
      <c r="U202" s="161"/>
      <c r="V202" s="161"/>
      <c r="W202" s="161"/>
      <c r="X202" s="161"/>
      <c r="Y202" s="152"/>
      <c r="Z202" s="152"/>
      <c r="AA202" s="152"/>
      <c r="AB202" s="152"/>
      <c r="AC202" s="152"/>
      <c r="AD202" s="152"/>
      <c r="AE202" s="152"/>
      <c r="AF202" s="152"/>
      <c r="AG202" s="152" t="s">
        <v>151</v>
      </c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 x14ac:dyDescent="0.2">
      <c r="A203" s="159"/>
      <c r="B203" s="160"/>
      <c r="C203" s="190" t="s">
        <v>398</v>
      </c>
      <c r="D203" s="162"/>
      <c r="E203" s="163">
        <v>18</v>
      </c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61"/>
      <c r="Y203" s="152"/>
      <c r="Z203" s="152"/>
      <c r="AA203" s="152"/>
      <c r="AB203" s="152"/>
      <c r="AC203" s="152"/>
      <c r="AD203" s="152"/>
      <c r="AE203" s="152"/>
      <c r="AF203" s="152"/>
      <c r="AG203" s="152" t="s">
        <v>144</v>
      </c>
      <c r="AH203" s="152">
        <v>5</v>
      </c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ht="33.75" outlineLevel="1" x14ac:dyDescent="0.2">
      <c r="A204" s="171">
        <v>84</v>
      </c>
      <c r="B204" s="172" t="s">
        <v>399</v>
      </c>
      <c r="C204" s="189" t="s">
        <v>400</v>
      </c>
      <c r="D204" s="173" t="s">
        <v>137</v>
      </c>
      <c r="E204" s="174">
        <v>10</v>
      </c>
      <c r="F204" s="175"/>
      <c r="G204" s="176">
        <f>ROUND(E204*F204,2)</f>
        <v>0</v>
      </c>
      <c r="H204" s="175"/>
      <c r="I204" s="176">
        <f>ROUND(E204*H204,2)</f>
        <v>0</v>
      </c>
      <c r="J204" s="175"/>
      <c r="K204" s="176">
        <f>ROUND(E204*J204,2)</f>
        <v>0</v>
      </c>
      <c r="L204" s="176">
        <v>21</v>
      </c>
      <c r="M204" s="176">
        <f>G204*(1+L204/100)</f>
        <v>0</v>
      </c>
      <c r="N204" s="176">
        <v>2.0000000000000002E-5</v>
      </c>
      <c r="O204" s="176">
        <f>ROUND(E204*N204,2)</f>
        <v>0</v>
      </c>
      <c r="P204" s="176">
        <v>0</v>
      </c>
      <c r="Q204" s="176">
        <f>ROUND(E204*P204,2)</f>
        <v>0</v>
      </c>
      <c r="R204" s="176" t="s">
        <v>204</v>
      </c>
      <c r="S204" s="176" t="s">
        <v>122</v>
      </c>
      <c r="T204" s="177" t="s">
        <v>122</v>
      </c>
      <c r="U204" s="161">
        <v>0</v>
      </c>
      <c r="V204" s="161">
        <f>ROUND(E204*U204,2)</f>
        <v>0</v>
      </c>
      <c r="W204" s="161"/>
      <c r="X204" s="161" t="s">
        <v>205</v>
      </c>
      <c r="Y204" s="152"/>
      <c r="Z204" s="152"/>
      <c r="AA204" s="152"/>
      <c r="AB204" s="152"/>
      <c r="AC204" s="152"/>
      <c r="AD204" s="152"/>
      <c r="AE204" s="152"/>
      <c r="AF204" s="152"/>
      <c r="AG204" s="152" t="s">
        <v>206</v>
      </c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 x14ac:dyDescent="0.2">
      <c r="A205" s="159"/>
      <c r="B205" s="160"/>
      <c r="C205" s="190" t="s">
        <v>401</v>
      </c>
      <c r="D205" s="162"/>
      <c r="E205" s="163">
        <v>10</v>
      </c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61"/>
      <c r="Y205" s="152"/>
      <c r="Z205" s="152"/>
      <c r="AA205" s="152"/>
      <c r="AB205" s="152"/>
      <c r="AC205" s="152"/>
      <c r="AD205" s="152"/>
      <c r="AE205" s="152"/>
      <c r="AF205" s="152"/>
      <c r="AG205" s="152" t="s">
        <v>144</v>
      </c>
      <c r="AH205" s="152">
        <v>0</v>
      </c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">
      <c r="A206" s="178">
        <v>85</v>
      </c>
      <c r="B206" s="179" t="s">
        <v>402</v>
      </c>
      <c r="C206" s="188" t="s">
        <v>403</v>
      </c>
      <c r="D206" s="180" t="s">
        <v>211</v>
      </c>
      <c r="E206" s="181">
        <v>1.6160000000000001E-2</v>
      </c>
      <c r="F206" s="182"/>
      <c r="G206" s="183">
        <f>ROUND(E206*F206,2)</f>
        <v>0</v>
      </c>
      <c r="H206" s="182"/>
      <c r="I206" s="183">
        <f>ROUND(E206*H206,2)</f>
        <v>0</v>
      </c>
      <c r="J206" s="182"/>
      <c r="K206" s="183">
        <f>ROUND(E206*J206,2)</f>
        <v>0</v>
      </c>
      <c r="L206" s="183">
        <v>21</v>
      </c>
      <c r="M206" s="183">
        <f>G206*(1+L206/100)</f>
        <v>0</v>
      </c>
      <c r="N206" s="183">
        <v>0</v>
      </c>
      <c r="O206" s="183">
        <f>ROUND(E206*N206,2)</f>
        <v>0</v>
      </c>
      <c r="P206" s="183">
        <v>0</v>
      </c>
      <c r="Q206" s="183">
        <f>ROUND(E206*P206,2)</f>
        <v>0</v>
      </c>
      <c r="R206" s="183" t="s">
        <v>392</v>
      </c>
      <c r="S206" s="183" t="s">
        <v>122</v>
      </c>
      <c r="T206" s="184" t="s">
        <v>122</v>
      </c>
      <c r="U206" s="161">
        <v>3.5630000000000002</v>
      </c>
      <c r="V206" s="161">
        <f>ROUND(E206*U206,2)</f>
        <v>0.06</v>
      </c>
      <c r="W206" s="161"/>
      <c r="X206" s="161" t="s">
        <v>212</v>
      </c>
      <c r="Y206" s="152"/>
      <c r="Z206" s="152"/>
      <c r="AA206" s="152"/>
      <c r="AB206" s="152"/>
      <c r="AC206" s="152"/>
      <c r="AD206" s="152"/>
      <c r="AE206" s="152"/>
      <c r="AF206" s="152"/>
      <c r="AG206" s="152" t="s">
        <v>213</v>
      </c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x14ac:dyDescent="0.2">
      <c r="A207" s="165" t="s">
        <v>116</v>
      </c>
      <c r="B207" s="166" t="s">
        <v>82</v>
      </c>
      <c r="C207" s="187" t="s">
        <v>83</v>
      </c>
      <c r="D207" s="167"/>
      <c r="E207" s="168"/>
      <c r="F207" s="169"/>
      <c r="G207" s="169">
        <f>SUMIF(AG208:AG214,"&lt;&gt;NOR",G208:G214)</f>
        <v>0</v>
      </c>
      <c r="H207" s="169"/>
      <c r="I207" s="169">
        <f>SUM(I208:I214)</f>
        <v>0</v>
      </c>
      <c r="J207" s="169"/>
      <c r="K207" s="169">
        <f>SUM(K208:K214)</f>
        <v>0</v>
      </c>
      <c r="L207" s="169"/>
      <c r="M207" s="169">
        <f>SUM(M208:M214)</f>
        <v>0</v>
      </c>
      <c r="N207" s="169"/>
      <c r="O207" s="169">
        <f>SUM(O208:O214)</f>
        <v>0</v>
      </c>
      <c r="P207" s="169"/>
      <c r="Q207" s="169">
        <f>SUM(Q208:Q214)</f>
        <v>0</v>
      </c>
      <c r="R207" s="169"/>
      <c r="S207" s="169"/>
      <c r="T207" s="170"/>
      <c r="U207" s="164"/>
      <c r="V207" s="164">
        <f>SUM(V208:V214)</f>
        <v>2.86</v>
      </c>
      <c r="W207" s="164"/>
      <c r="X207" s="164"/>
      <c r="AG207" t="s">
        <v>117</v>
      </c>
    </row>
    <row r="208" spans="1:60" ht="22.5" outlineLevel="1" x14ac:dyDescent="0.2">
      <c r="A208" s="171">
        <v>86</v>
      </c>
      <c r="B208" s="172" t="s">
        <v>404</v>
      </c>
      <c r="C208" s="189" t="s">
        <v>405</v>
      </c>
      <c r="D208" s="173" t="s">
        <v>127</v>
      </c>
      <c r="E208" s="174">
        <v>7</v>
      </c>
      <c r="F208" s="175"/>
      <c r="G208" s="176">
        <f>ROUND(E208*F208,2)</f>
        <v>0</v>
      </c>
      <c r="H208" s="175"/>
      <c r="I208" s="176">
        <f>ROUND(E208*H208,2)</f>
        <v>0</v>
      </c>
      <c r="J208" s="175"/>
      <c r="K208" s="176">
        <f>ROUND(E208*J208,2)</f>
        <v>0</v>
      </c>
      <c r="L208" s="176">
        <v>21</v>
      </c>
      <c r="M208" s="176">
        <f>G208*(1+L208/100)</f>
        <v>0</v>
      </c>
      <c r="N208" s="176">
        <v>0</v>
      </c>
      <c r="O208" s="176">
        <f>ROUND(E208*N208,2)</f>
        <v>0</v>
      </c>
      <c r="P208" s="176">
        <v>0</v>
      </c>
      <c r="Q208" s="176">
        <f>ROUND(E208*P208,2)</f>
        <v>0</v>
      </c>
      <c r="R208" s="176" t="s">
        <v>392</v>
      </c>
      <c r="S208" s="176" t="s">
        <v>122</v>
      </c>
      <c r="T208" s="177" t="s">
        <v>122</v>
      </c>
      <c r="U208" s="161">
        <v>0.247</v>
      </c>
      <c r="V208" s="161">
        <f>ROUND(E208*U208,2)</f>
        <v>1.73</v>
      </c>
      <c r="W208" s="161"/>
      <c r="X208" s="161" t="s">
        <v>123</v>
      </c>
      <c r="Y208" s="152"/>
      <c r="Z208" s="152"/>
      <c r="AA208" s="152"/>
      <c r="AB208" s="152"/>
      <c r="AC208" s="152"/>
      <c r="AD208" s="152"/>
      <c r="AE208" s="152"/>
      <c r="AF208" s="152"/>
      <c r="AG208" s="152" t="s">
        <v>182</v>
      </c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1" x14ac:dyDescent="0.2">
      <c r="A209" s="159"/>
      <c r="B209" s="160"/>
      <c r="C209" s="190" t="s">
        <v>406</v>
      </c>
      <c r="D209" s="162"/>
      <c r="E209" s="163">
        <v>1</v>
      </c>
      <c r="F209" s="161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61"/>
      <c r="Y209" s="152"/>
      <c r="Z209" s="152"/>
      <c r="AA209" s="152"/>
      <c r="AB209" s="152"/>
      <c r="AC209" s="152"/>
      <c r="AD209" s="152"/>
      <c r="AE209" s="152"/>
      <c r="AF209" s="152"/>
      <c r="AG209" s="152" t="s">
        <v>144</v>
      </c>
      <c r="AH209" s="152">
        <v>5</v>
      </c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 x14ac:dyDescent="0.2">
      <c r="A210" s="159"/>
      <c r="B210" s="160"/>
      <c r="C210" s="190" t="s">
        <v>407</v>
      </c>
      <c r="D210" s="162"/>
      <c r="E210" s="163">
        <v>5</v>
      </c>
      <c r="F210" s="161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61"/>
      <c r="Y210" s="152"/>
      <c r="Z210" s="152"/>
      <c r="AA210" s="152"/>
      <c r="AB210" s="152"/>
      <c r="AC210" s="152"/>
      <c r="AD210" s="152"/>
      <c r="AE210" s="152"/>
      <c r="AF210" s="152"/>
      <c r="AG210" s="152" t="s">
        <v>144</v>
      </c>
      <c r="AH210" s="152">
        <v>5</v>
      </c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 x14ac:dyDescent="0.2">
      <c r="A211" s="159"/>
      <c r="B211" s="160"/>
      <c r="C211" s="190" t="s">
        <v>408</v>
      </c>
      <c r="D211" s="162"/>
      <c r="E211" s="163">
        <v>1</v>
      </c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61"/>
      <c r="Y211" s="152"/>
      <c r="Z211" s="152"/>
      <c r="AA211" s="152"/>
      <c r="AB211" s="152"/>
      <c r="AC211" s="152"/>
      <c r="AD211" s="152"/>
      <c r="AE211" s="152"/>
      <c r="AF211" s="152"/>
      <c r="AG211" s="152" t="s">
        <v>144</v>
      </c>
      <c r="AH211" s="152">
        <v>5</v>
      </c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ht="22.5" outlineLevel="1" x14ac:dyDescent="0.2">
      <c r="A212" s="171">
        <v>87</v>
      </c>
      <c r="B212" s="172" t="s">
        <v>409</v>
      </c>
      <c r="C212" s="189" t="s">
        <v>410</v>
      </c>
      <c r="D212" s="173" t="s">
        <v>127</v>
      </c>
      <c r="E212" s="174">
        <v>7</v>
      </c>
      <c r="F212" s="175"/>
      <c r="G212" s="176">
        <f>ROUND(E212*F212,2)</f>
        <v>0</v>
      </c>
      <c r="H212" s="175"/>
      <c r="I212" s="176">
        <f>ROUND(E212*H212,2)</f>
        <v>0</v>
      </c>
      <c r="J212" s="175"/>
      <c r="K212" s="176">
        <f>ROUND(E212*J212,2)</f>
        <v>0</v>
      </c>
      <c r="L212" s="176">
        <v>21</v>
      </c>
      <c r="M212" s="176">
        <f>G212*(1+L212/100)</f>
        <v>0</v>
      </c>
      <c r="N212" s="176">
        <v>4.4999999999999999E-4</v>
      </c>
      <c r="O212" s="176">
        <f>ROUND(E212*N212,2)</f>
        <v>0</v>
      </c>
      <c r="P212" s="176">
        <v>0</v>
      </c>
      <c r="Q212" s="176">
        <f>ROUND(E212*P212,2)</f>
        <v>0</v>
      </c>
      <c r="R212" s="176" t="s">
        <v>392</v>
      </c>
      <c r="S212" s="176" t="s">
        <v>122</v>
      </c>
      <c r="T212" s="177" t="s">
        <v>122</v>
      </c>
      <c r="U212" s="161">
        <v>0.16</v>
      </c>
      <c r="V212" s="161">
        <f>ROUND(E212*U212,2)</f>
        <v>1.1200000000000001</v>
      </c>
      <c r="W212" s="161"/>
      <c r="X212" s="161" t="s">
        <v>123</v>
      </c>
      <c r="Y212" s="152"/>
      <c r="Z212" s="152"/>
      <c r="AA212" s="152"/>
      <c r="AB212" s="152"/>
      <c r="AC212" s="152"/>
      <c r="AD212" s="152"/>
      <c r="AE212" s="152"/>
      <c r="AF212" s="152"/>
      <c r="AG212" s="152" t="s">
        <v>182</v>
      </c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 x14ac:dyDescent="0.2">
      <c r="A213" s="159"/>
      <c r="B213" s="160"/>
      <c r="C213" s="190" t="s">
        <v>411</v>
      </c>
      <c r="D213" s="162"/>
      <c r="E213" s="163">
        <v>7</v>
      </c>
      <c r="F213" s="161"/>
      <c r="G213" s="161"/>
      <c r="H213" s="161"/>
      <c r="I213" s="161"/>
      <c r="J213" s="161"/>
      <c r="K213" s="161"/>
      <c r="L213" s="161"/>
      <c r="M213" s="161"/>
      <c r="N213" s="161"/>
      <c r="O213" s="161"/>
      <c r="P213" s="161"/>
      <c r="Q213" s="161"/>
      <c r="R213" s="161"/>
      <c r="S213" s="161"/>
      <c r="T213" s="161"/>
      <c r="U213" s="161"/>
      <c r="V213" s="161"/>
      <c r="W213" s="161"/>
      <c r="X213" s="161"/>
      <c r="Y213" s="152"/>
      <c r="Z213" s="152"/>
      <c r="AA213" s="152"/>
      <c r="AB213" s="152"/>
      <c r="AC213" s="152"/>
      <c r="AD213" s="152"/>
      <c r="AE213" s="152"/>
      <c r="AF213" s="152"/>
      <c r="AG213" s="152" t="s">
        <v>144</v>
      </c>
      <c r="AH213" s="152">
        <v>5</v>
      </c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 x14ac:dyDescent="0.2">
      <c r="A214" s="178">
        <v>88</v>
      </c>
      <c r="B214" s="179" t="s">
        <v>412</v>
      </c>
      <c r="C214" s="188" t="s">
        <v>413</v>
      </c>
      <c r="D214" s="180" t="s">
        <v>211</v>
      </c>
      <c r="E214" s="181">
        <v>3.15E-3</v>
      </c>
      <c r="F214" s="182"/>
      <c r="G214" s="183">
        <f>ROUND(E214*F214,2)</f>
        <v>0</v>
      </c>
      <c r="H214" s="182"/>
      <c r="I214" s="183">
        <f>ROUND(E214*H214,2)</f>
        <v>0</v>
      </c>
      <c r="J214" s="182"/>
      <c r="K214" s="183">
        <f>ROUND(E214*J214,2)</f>
        <v>0</v>
      </c>
      <c r="L214" s="183">
        <v>21</v>
      </c>
      <c r="M214" s="183">
        <f>G214*(1+L214/100)</f>
        <v>0</v>
      </c>
      <c r="N214" s="183">
        <v>0</v>
      </c>
      <c r="O214" s="183">
        <f>ROUND(E214*N214,2)</f>
        <v>0</v>
      </c>
      <c r="P214" s="183">
        <v>0</v>
      </c>
      <c r="Q214" s="183">
        <f>ROUND(E214*P214,2)</f>
        <v>0</v>
      </c>
      <c r="R214" s="183" t="s">
        <v>392</v>
      </c>
      <c r="S214" s="183" t="s">
        <v>122</v>
      </c>
      <c r="T214" s="184" t="s">
        <v>122</v>
      </c>
      <c r="U214" s="161">
        <v>2.351</v>
      </c>
      <c r="V214" s="161">
        <f>ROUND(E214*U214,2)</f>
        <v>0.01</v>
      </c>
      <c r="W214" s="161"/>
      <c r="X214" s="161" t="s">
        <v>212</v>
      </c>
      <c r="Y214" s="152"/>
      <c r="Z214" s="152"/>
      <c r="AA214" s="152"/>
      <c r="AB214" s="152"/>
      <c r="AC214" s="152"/>
      <c r="AD214" s="152"/>
      <c r="AE214" s="152"/>
      <c r="AF214" s="152"/>
      <c r="AG214" s="152" t="s">
        <v>213</v>
      </c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x14ac:dyDescent="0.2">
      <c r="A215" s="165" t="s">
        <v>116</v>
      </c>
      <c r="B215" s="166" t="s">
        <v>84</v>
      </c>
      <c r="C215" s="187" t="s">
        <v>85</v>
      </c>
      <c r="D215" s="167"/>
      <c r="E215" s="168"/>
      <c r="F215" s="169"/>
      <c r="G215" s="169">
        <f>SUMIF(AG216:AG251,"&lt;&gt;NOR",G216:G251)</f>
        <v>0</v>
      </c>
      <c r="H215" s="169"/>
      <c r="I215" s="169">
        <f>SUM(I216:I251)</f>
        <v>0</v>
      </c>
      <c r="J215" s="169"/>
      <c r="K215" s="169">
        <f>SUM(K216:K251)</f>
        <v>0</v>
      </c>
      <c r="L215" s="169"/>
      <c r="M215" s="169">
        <f>SUM(M216:M251)</f>
        <v>0</v>
      </c>
      <c r="N215" s="169"/>
      <c r="O215" s="169">
        <f>SUM(O216:O251)</f>
        <v>0.62000000000000011</v>
      </c>
      <c r="P215" s="169"/>
      <c r="Q215" s="169">
        <f>SUM(Q216:Q251)</f>
        <v>0.33</v>
      </c>
      <c r="R215" s="169"/>
      <c r="S215" s="169"/>
      <c r="T215" s="170"/>
      <c r="U215" s="164"/>
      <c r="V215" s="164">
        <f>SUM(V216:V251)</f>
        <v>45.279999999999987</v>
      </c>
      <c r="W215" s="164"/>
      <c r="X215" s="164"/>
      <c r="AG215" t="s">
        <v>117</v>
      </c>
    </row>
    <row r="216" spans="1:60" ht="22.5" outlineLevel="1" x14ac:dyDescent="0.2">
      <c r="A216" s="171">
        <v>89</v>
      </c>
      <c r="B216" s="172" t="s">
        <v>414</v>
      </c>
      <c r="C216" s="189" t="s">
        <v>415</v>
      </c>
      <c r="D216" s="173" t="s">
        <v>127</v>
      </c>
      <c r="E216" s="174">
        <v>7</v>
      </c>
      <c r="F216" s="175"/>
      <c r="G216" s="176">
        <f>ROUND(E216*F216,2)</f>
        <v>0</v>
      </c>
      <c r="H216" s="175"/>
      <c r="I216" s="176">
        <f>ROUND(E216*H216,2)</f>
        <v>0</v>
      </c>
      <c r="J216" s="175"/>
      <c r="K216" s="176">
        <f>ROUND(E216*J216,2)</f>
        <v>0</v>
      </c>
      <c r="L216" s="176">
        <v>21</v>
      </c>
      <c r="M216" s="176">
        <f>G216*(1+L216/100)</f>
        <v>0</v>
      </c>
      <c r="N216" s="176">
        <v>0</v>
      </c>
      <c r="O216" s="176">
        <f>ROUND(E216*N216,2)</f>
        <v>0</v>
      </c>
      <c r="P216" s="176">
        <v>0</v>
      </c>
      <c r="Q216" s="176">
        <f>ROUND(E216*P216,2)</f>
        <v>0</v>
      </c>
      <c r="R216" s="176" t="s">
        <v>392</v>
      </c>
      <c r="S216" s="176" t="s">
        <v>122</v>
      </c>
      <c r="T216" s="177" t="s">
        <v>122</v>
      </c>
      <c r="U216" s="161">
        <v>0.26800000000000002</v>
      </c>
      <c r="V216" s="161">
        <f>ROUND(E216*U216,2)</f>
        <v>1.88</v>
      </c>
      <c r="W216" s="161"/>
      <c r="X216" s="161" t="s">
        <v>123</v>
      </c>
      <c r="Y216" s="152"/>
      <c r="Z216" s="152"/>
      <c r="AA216" s="152"/>
      <c r="AB216" s="152"/>
      <c r="AC216" s="152"/>
      <c r="AD216" s="152"/>
      <c r="AE216" s="152"/>
      <c r="AF216" s="152"/>
      <c r="AG216" s="152" t="s">
        <v>182</v>
      </c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 x14ac:dyDescent="0.2">
      <c r="A217" s="159"/>
      <c r="B217" s="160"/>
      <c r="C217" s="190" t="s">
        <v>411</v>
      </c>
      <c r="D217" s="162"/>
      <c r="E217" s="163">
        <v>7</v>
      </c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61"/>
      <c r="Y217" s="152"/>
      <c r="Z217" s="152"/>
      <c r="AA217" s="152"/>
      <c r="AB217" s="152"/>
      <c r="AC217" s="152"/>
      <c r="AD217" s="152"/>
      <c r="AE217" s="152"/>
      <c r="AF217" s="152"/>
      <c r="AG217" s="152" t="s">
        <v>144</v>
      </c>
      <c r="AH217" s="152">
        <v>5</v>
      </c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ht="33.75" outlineLevel="1" x14ac:dyDescent="0.2">
      <c r="A218" s="171">
        <v>90</v>
      </c>
      <c r="B218" s="172" t="s">
        <v>416</v>
      </c>
      <c r="C218" s="189" t="s">
        <v>417</v>
      </c>
      <c r="D218" s="173" t="s">
        <v>127</v>
      </c>
      <c r="E218" s="174">
        <v>1</v>
      </c>
      <c r="F218" s="175"/>
      <c r="G218" s="176">
        <f>ROUND(E218*F218,2)</f>
        <v>0</v>
      </c>
      <c r="H218" s="175"/>
      <c r="I218" s="176">
        <f>ROUND(E218*H218,2)</f>
        <v>0</v>
      </c>
      <c r="J218" s="175"/>
      <c r="K218" s="176">
        <f>ROUND(E218*J218,2)</f>
        <v>0</v>
      </c>
      <c r="L218" s="176">
        <v>21</v>
      </c>
      <c r="M218" s="176">
        <f>G218*(1+L218/100)</f>
        <v>0</v>
      </c>
      <c r="N218" s="176">
        <v>2.4930000000000001E-2</v>
      </c>
      <c r="O218" s="176">
        <f>ROUND(E218*N218,2)</f>
        <v>0.02</v>
      </c>
      <c r="P218" s="176">
        <v>0</v>
      </c>
      <c r="Q218" s="176">
        <f>ROUND(E218*P218,2)</f>
        <v>0</v>
      </c>
      <c r="R218" s="176" t="s">
        <v>392</v>
      </c>
      <c r="S218" s="176" t="s">
        <v>122</v>
      </c>
      <c r="T218" s="177" t="s">
        <v>122</v>
      </c>
      <c r="U218" s="161">
        <v>1.01</v>
      </c>
      <c r="V218" s="161">
        <f>ROUND(E218*U218,2)</f>
        <v>1.01</v>
      </c>
      <c r="W218" s="161"/>
      <c r="X218" s="161" t="s">
        <v>123</v>
      </c>
      <c r="Y218" s="152"/>
      <c r="Z218" s="152"/>
      <c r="AA218" s="152"/>
      <c r="AB218" s="152"/>
      <c r="AC218" s="152"/>
      <c r="AD218" s="152"/>
      <c r="AE218" s="152"/>
      <c r="AF218" s="152"/>
      <c r="AG218" s="152" t="s">
        <v>124</v>
      </c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">
      <c r="A219" s="159"/>
      <c r="B219" s="160"/>
      <c r="C219" s="190" t="s">
        <v>418</v>
      </c>
      <c r="D219" s="162"/>
      <c r="E219" s="163">
        <v>1</v>
      </c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61"/>
      <c r="Y219" s="152"/>
      <c r="Z219" s="152"/>
      <c r="AA219" s="152"/>
      <c r="AB219" s="152"/>
      <c r="AC219" s="152"/>
      <c r="AD219" s="152"/>
      <c r="AE219" s="152"/>
      <c r="AF219" s="152"/>
      <c r="AG219" s="152" t="s">
        <v>144</v>
      </c>
      <c r="AH219" s="152">
        <v>0</v>
      </c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ht="33.75" outlineLevel="1" x14ac:dyDescent="0.2">
      <c r="A220" s="171">
        <v>91</v>
      </c>
      <c r="B220" s="172" t="s">
        <v>419</v>
      </c>
      <c r="C220" s="189" t="s">
        <v>420</v>
      </c>
      <c r="D220" s="173" t="s">
        <v>127</v>
      </c>
      <c r="E220" s="174">
        <v>5</v>
      </c>
      <c r="F220" s="175"/>
      <c r="G220" s="176">
        <f>ROUND(E220*F220,2)</f>
        <v>0</v>
      </c>
      <c r="H220" s="175"/>
      <c r="I220" s="176">
        <f>ROUND(E220*H220,2)</f>
        <v>0</v>
      </c>
      <c r="J220" s="175"/>
      <c r="K220" s="176">
        <f>ROUND(E220*J220,2)</f>
        <v>0</v>
      </c>
      <c r="L220" s="176">
        <v>21</v>
      </c>
      <c r="M220" s="176">
        <f>G220*(1+L220/100)</f>
        <v>0</v>
      </c>
      <c r="N220" s="176">
        <v>7.2020000000000001E-2</v>
      </c>
      <c r="O220" s="176">
        <f>ROUND(E220*N220,2)</f>
        <v>0.36</v>
      </c>
      <c r="P220" s="176">
        <v>0</v>
      </c>
      <c r="Q220" s="176">
        <f>ROUND(E220*P220,2)</f>
        <v>0</v>
      </c>
      <c r="R220" s="176" t="s">
        <v>392</v>
      </c>
      <c r="S220" s="176" t="s">
        <v>122</v>
      </c>
      <c r="T220" s="177" t="s">
        <v>122</v>
      </c>
      <c r="U220" s="161">
        <v>1.6</v>
      </c>
      <c r="V220" s="161">
        <f>ROUND(E220*U220,2)</f>
        <v>8</v>
      </c>
      <c r="W220" s="161"/>
      <c r="X220" s="161" t="s">
        <v>123</v>
      </c>
      <c r="Y220" s="152"/>
      <c r="Z220" s="152"/>
      <c r="AA220" s="152"/>
      <c r="AB220" s="152"/>
      <c r="AC220" s="152"/>
      <c r="AD220" s="152"/>
      <c r="AE220" s="152"/>
      <c r="AF220" s="152"/>
      <c r="AG220" s="152" t="s">
        <v>124</v>
      </c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 x14ac:dyDescent="0.2">
      <c r="A221" s="159"/>
      <c r="B221" s="160"/>
      <c r="C221" s="190" t="s">
        <v>421</v>
      </c>
      <c r="D221" s="162"/>
      <c r="E221" s="163">
        <v>4</v>
      </c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61"/>
      <c r="X221" s="161"/>
      <c r="Y221" s="152"/>
      <c r="Z221" s="152"/>
      <c r="AA221" s="152"/>
      <c r="AB221" s="152"/>
      <c r="AC221" s="152"/>
      <c r="AD221" s="152"/>
      <c r="AE221" s="152"/>
      <c r="AF221" s="152"/>
      <c r="AG221" s="152" t="s">
        <v>144</v>
      </c>
      <c r="AH221" s="152">
        <v>0</v>
      </c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 x14ac:dyDescent="0.2">
      <c r="A222" s="159"/>
      <c r="B222" s="160"/>
      <c r="C222" s="190" t="s">
        <v>418</v>
      </c>
      <c r="D222" s="162"/>
      <c r="E222" s="163">
        <v>1</v>
      </c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61"/>
      <c r="Y222" s="152"/>
      <c r="Z222" s="152"/>
      <c r="AA222" s="152"/>
      <c r="AB222" s="152"/>
      <c r="AC222" s="152"/>
      <c r="AD222" s="152"/>
      <c r="AE222" s="152"/>
      <c r="AF222" s="152"/>
      <c r="AG222" s="152" t="s">
        <v>144</v>
      </c>
      <c r="AH222" s="152">
        <v>0</v>
      </c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ht="33.75" outlineLevel="1" x14ac:dyDescent="0.2">
      <c r="A223" s="171">
        <v>92</v>
      </c>
      <c r="B223" s="172" t="s">
        <v>422</v>
      </c>
      <c r="C223" s="189" t="s">
        <v>423</v>
      </c>
      <c r="D223" s="173" t="s">
        <v>127</v>
      </c>
      <c r="E223" s="174">
        <v>1</v>
      </c>
      <c r="F223" s="175"/>
      <c r="G223" s="176">
        <f>ROUND(E223*F223,2)</f>
        <v>0</v>
      </c>
      <c r="H223" s="175"/>
      <c r="I223" s="176">
        <f>ROUND(E223*H223,2)</f>
        <v>0</v>
      </c>
      <c r="J223" s="175"/>
      <c r="K223" s="176">
        <f>ROUND(E223*J223,2)</f>
        <v>0</v>
      </c>
      <c r="L223" s="176">
        <v>21</v>
      </c>
      <c r="M223" s="176">
        <f>G223*(1+L223/100)</f>
        <v>0</v>
      </c>
      <c r="N223" s="176">
        <v>7.5880000000000003E-2</v>
      </c>
      <c r="O223" s="176">
        <f>ROUND(E223*N223,2)</f>
        <v>0.08</v>
      </c>
      <c r="P223" s="176">
        <v>0</v>
      </c>
      <c r="Q223" s="176">
        <f>ROUND(E223*P223,2)</f>
        <v>0</v>
      </c>
      <c r="R223" s="176" t="s">
        <v>392</v>
      </c>
      <c r="S223" s="176" t="s">
        <v>122</v>
      </c>
      <c r="T223" s="177" t="s">
        <v>122</v>
      </c>
      <c r="U223" s="161">
        <v>1.08</v>
      </c>
      <c r="V223" s="161">
        <f>ROUND(E223*U223,2)</f>
        <v>1.08</v>
      </c>
      <c r="W223" s="161"/>
      <c r="X223" s="161" t="s">
        <v>123</v>
      </c>
      <c r="Y223" s="152"/>
      <c r="Z223" s="152"/>
      <c r="AA223" s="152"/>
      <c r="AB223" s="152"/>
      <c r="AC223" s="152"/>
      <c r="AD223" s="152"/>
      <c r="AE223" s="152"/>
      <c r="AF223" s="152"/>
      <c r="AG223" s="152" t="s">
        <v>124</v>
      </c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 x14ac:dyDescent="0.2">
      <c r="A224" s="159"/>
      <c r="B224" s="160"/>
      <c r="C224" s="190" t="s">
        <v>418</v>
      </c>
      <c r="D224" s="162"/>
      <c r="E224" s="163">
        <v>1</v>
      </c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61"/>
      <c r="Y224" s="152"/>
      <c r="Z224" s="152"/>
      <c r="AA224" s="152"/>
      <c r="AB224" s="152"/>
      <c r="AC224" s="152"/>
      <c r="AD224" s="152"/>
      <c r="AE224" s="152"/>
      <c r="AF224" s="152"/>
      <c r="AG224" s="152" t="s">
        <v>144</v>
      </c>
      <c r="AH224" s="152">
        <v>0</v>
      </c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ht="22.5" outlineLevel="1" x14ac:dyDescent="0.2">
      <c r="A225" s="171">
        <v>93</v>
      </c>
      <c r="B225" s="172" t="s">
        <v>424</v>
      </c>
      <c r="C225" s="189" t="s">
        <v>425</v>
      </c>
      <c r="D225" s="173" t="s">
        <v>127</v>
      </c>
      <c r="E225" s="174">
        <v>7</v>
      </c>
      <c r="F225" s="175"/>
      <c r="G225" s="176">
        <f>ROUND(E225*F225,2)</f>
        <v>0</v>
      </c>
      <c r="H225" s="175"/>
      <c r="I225" s="176">
        <f>ROUND(E225*H225,2)</f>
        <v>0</v>
      </c>
      <c r="J225" s="175"/>
      <c r="K225" s="176">
        <f>ROUND(E225*J225,2)</f>
        <v>0</v>
      </c>
      <c r="L225" s="176">
        <v>21</v>
      </c>
      <c r="M225" s="176">
        <f>G225*(1+L225/100)</f>
        <v>0</v>
      </c>
      <c r="N225" s="176">
        <v>0</v>
      </c>
      <c r="O225" s="176">
        <f>ROUND(E225*N225,2)</f>
        <v>0</v>
      </c>
      <c r="P225" s="176">
        <v>0</v>
      </c>
      <c r="Q225" s="176">
        <f>ROUND(E225*P225,2)</f>
        <v>0</v>
      </c>
      <c r="R225" s="176" t="s">
        <v>392</v>
      </c>
      <c r="S225" s="176" t="s">
        <v>122</v>
      </c>
      <c r="T225" s="177" t="s">
        <v>122</v>
      </c>
      <c r="U225" s="161">
        <v>0.93</v>
      </c>
      <c r="V225" s="161">
        <f>ROUND(E225*U225,2)</f>
        <v>6.51</v>
      </c>
      <c r="W225" s="161"/>
      <c r="X225" s="161" t="s">
        <v>123</v>
      </c>
      <c r="Y225" s="152"/>
      <c r="Z225" s="152"/>
      <c r="AA225" s="152"/>
      <c r="AB225" s="152"/>
      <c r="AC225" s="152"/>
      <c r="AD225" s="152"/>
      <c r="AE225" s="152"/>
      <c r="AF225" s="152"/>
      <c r="AG225" s="152" t="s">
        <v>182</v>
      </c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1" x14ac:dyDescent="0.2">
      <c r="A226" s="159"/>
      <c r="B226" s="160"/>
      <c r="C226" s="190" t="s">
        <v>406</v>
      </c>
      <c r="D226" s="162"/>
      <c r="E226" s="163">
        <v>1</v>
      </c>
      <c r="F226" s="161"/>
      <c r="G226" s="161"/>
      <c r="H226" s="161"/>
      <c r="I226" s="161"/>
      <c r="J226" s="161"/>
      <c r="K226" s="161"/>
      <c r="L226" s="161"/>
      <c r="M226" s="161"/>
      <c r="N226" s="161"/>
      <c r="O226" s="161"/>
      <c r="P226" s="161"/>
      <c r="Q226" s="161"/>
      <c r="R226" s="161"/>
      <c r="S226" s="161"/>
      <c r="T226" s="161"/>
      <c r="U226" s="161"/>
      <c r="V226" s="161"/>
      <c r="W226" s="161"/>
      <c r="X226" s="161"/>
      <c r="Y226" s="152"/>
      <c r="Z226" s="152"/>
      <c r="AA226" s="152"/>
      <c r="AB226" s="152"/>
      <c r="AC226" s="152"/>
      <c r="AD226" s="152"/>
      <c r="AE226" s="152"/>
      <c r="AF226" s="152"/>
      <c r="AG226" s="152" t="s">
        <v>144</v>
      </c>
      <c r="AH226" s="152">
        <v>5</v>
      </c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 x14ac:dyDescent="0.2">
      <c r="A227" s="159"/>
      <c r="B227" s="160"/>
      <c r="C227" s="190" t="s">
        <v>407</v>
      </c>
      <c r="D227" s="162"/>
      <c r="E227" s="163">
        <v>5</v>
      </c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61"/>
      <c r="Y227" s="152"/>
      <c r="Z227" s="152"/>
      <c r="AA227" s="152"/>
      <c r="AB227" s="152"/>
      <c r="AC227" s="152"/>
      <c r="AD227" s="152"/>
      <c r="AE227" s="152"/>
      <c r="AF227" s="152"/>
      <c r="AG227" s="152" t="s">
        <v>144</v>
      </c>
      <c r="AH227" s="152">
        <v>5</v>
      </c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 x14ac:dyDescent="0.2">
      <c r="A228" s="159"/>
      <c r="B228" s="160"/>
      <c r="C228" s="190" t="s">
        <v>408</v>
      </c>
      <c r="D228" s="162"/>
      <c r="E228" s="163">
        <v>1</v>
      </c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61"/>
      <c r="Y228" s="152"/>
      <c r="Z228" s="152"/>
      <c r="AA228" s="152"/>
      <c r="AB228" s="152"/>
      <c r="AC228" s="152"/>
      <c r="AD228" s="152"/>
      <c r="AE228" s="152"/>
      <c r="AF228" s="152"/>
      <c r="AG228" s="152" t="s">
        <v>144</v>
      </c>
      <c r="AH228" s="152">
        <v>5</v>
      </c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outlineLevel="1" x14ac:dyDescent="0.2">
      <c r="A229" s="171">
        <v>94</v>
      </c>
      <c r="B229" s="172" t="s">
        <v>426</v>
      </c>
      <c r="C229" s="189" t="s">
        <v>427</v>
      </c>
      <c r="D229" s="173" t="s">
        <v>127</v>
      </c>
      <c r="E229" s="174">
        <v>6</v>
      </c>
      <c r="F229" s="175"/>
      <c r="G229" s="176">
        <f>ROUND(E229*F229,2)</f>
        <v>0</v>
      </c>
      <c r="H229" s="175"/>
      <c r="I229" s="176">
        <f>ROUND(E229*H229,2)</f>
        <v>0</v>
      </c>
      <c r="J229" s="175"/>
      <c r="K229" s="176">
        <f>ROUND(E229*J229,2)</f>
        <v>0</v>
      </c>
      <c r="L229" s="176">
        <v>21</v>
      </c>
      <c r="M229" s="176">
        <f>G229*(1+L229/100)</f>
        <v>0</v>
      </c>
      <c r="N229" s="176">
        <v>5.0000000000000002E-5</v>
      </c>
      <c r="O229" s="176">
        <f>ROUND(E229*N229,2)</f>
        <v>0</v>
      </c>
      <c r="P229" s="176">
        <v>1.235E-2</v>
      </c>
      <c r="Q229" s="176">
        <f>ROUND(E229*P229,2)</f>
        <v>7.0000000000000007E-2</v>
      </c>
      <c r="R229" s="176" t="s">
        <v>392</v>
      </c>
      <c r="S229" s="176" t="s">
        <v>122</v>
      </c>
      <c r="T229" s="177" t="s">
        <v>122</v>
      </c>
      <c r="U229" s="161">
        <v>0.23699999999999999</v>
      </c>
      <c r="V229" s="161">
        <f>ROUND(E229*U229,2)</f>
        <v>1.42</v>
      </c>
      <c r="W229" s="161"/>
      <c r="X229" s="161" t="s">
        <v>123</v>
      </c>
      <c r="Y229" s="152"/>
      <c r="Z229" s="152"/>
      <c r="AA229" s="152"/>
      <c r="AB229" s="152"/>
      <c r="AC229" s="152"/>
      <c r="AD229" s="152"/>
      <c r="AE229" s="152"/>
      <c r="AF229" s="152"/>
      <c r="AG229" s="152" t="s">
        <v>124</v>
      </c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outlineLevel="1" x14ac:dyDescent="0.2">
      <c r="A230" s="159"/>
      <c r="B230" s="160"/>
      <c r="C230" s="190" t="s">
        <v>421</v>
      </c>
      <c r="D230" s="162"/>
      <c r="E230" s="163">
        <v>4</v>
      </c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61"/>
      <c r="Y230" s="152"/>
      <c r="Z230" s="152"/>
      <c r="AA230" s="152"/>
      <c r="AB230" s="152"/>
      <c r="AC230" s="152"/>
      <c r="AD230" s="152"/>
      <c r="AE230" s="152"/>
      <c r="AF230" s="152"/>
      <c r="AG230" s="152" t="s">
        <v>144</v>
      </c>
      <c r="AH230" s="152">
        <v>0</v>
      </c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1" x14ac:dyDescent="0.2">
      <c r="A231" s="159"/>
      <c r="B231" s="160"/>
      <c r="C231" s="190" t="s">
        <v>428</v>
      </c>
      <c r="D231" s="162"/>
      <c r="E231" s="163">
        <v>2</v>
      </c>
      <c r="F231" s="161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  <c r="S231" s="161"/>
      <c r="T231" s="161"/>
      <c r="U231" s="161"/>
      <c r="V231" s="161"/>
      <c r="W231" s="161"/>
      <c r="X231" s="161"/>
      <c r="Y231" s="152"/>
      <c r="Z231" s="152"/>
      <c r="AA231" s="152"/>
      <c r="AB231" s="152"/>
      <c r="AC231" s="152"/>
      <c r="AD231" s="152"/>
      <c r="AE231" s="152"/>
      <c r="AF231" s="152"/>
      <c r="AG231" s="152" t="s">
        <v>144</v>
      </c>
      <c r="AH231" s="152">
        <v>0</v>
      </c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ht="22.5" outlineLevel="1" x14ac:dyDescent="0.2">
      <c r="A232" s="171">
        <v>95</v>
      </c>
      <c r="B232" s="172" t="s">
        <v>429</v>
      </c>
      <c r="C232" s="189" t="s">
        <v>430</v>
      </c>
      <c r="D232" s="173" t="s">
        <v>127</v>
      </c>
      <c r="E232" s="174">
        <v>7</v>
      </c>
      <c r="F232" s="175"/>
      <c r="G232" s="176">
        <f>ROUND(E232*F232,2)</f>
        <v>0</v>
      </c>
      <c r="H232" s="175"/>
      <c r="I232" s="176">
        <f>ROUND(E232*H232,2)</f>
        <v>0</v>
      </c>
      <c r="J232" s="175"/>
      <c r="K232" s="176">
        <f>ROUND(E232*J232,2)</f>
        <v>0</v>
      </c>
      <c r="L232" s="176">
        <v>21</v>
      </c>
      <c r="M232" s="176">
        <f>G232*(1+L232/100)</f>
        <v>0</v>
      </c>
      <c r="N232" s="176">
        <v>0</v>
      </c>
      <c r="O232" s="176">
        <f>ROUND(E232*N232,2)</f>
        <v>0</v>
      </c>
      <c r="P232" s="176">
        <v>0</v>
      </c>
      <c r="Q232" s="176">
        <f>ROUND(E232*P232,2)</f>
        <v>0</v>
      </c>
      <c r="R232" s="176" t="s">
        <v>392</v>
      </c>
      <c r="S232" s="176" t="s">
        <v>122</v>
      </c>
      <c r="T232" s="177" t="s">
        <v>122</v>
      </c>
      <c r="U232" s="161">
        <v>0.06</v>
      </c>
      <c r="V232" s="161">
        <f>ROUND(E232*U232,2)</f>
        <v>0.42</v>
      </c>
      <c r="W232" s="161"/>
      <c r="X232" s="161" t="s">
        <v>123</v>
      </c>
      <c r="Y232" s="152"/>
      <c r="Z232" s="152"/>
      <c r="AA232" s="152"/>
      <c r="AB232" s="152"/>
      <c r="AC232" s="152"/>
      <c r="AD232" s="152"/>
      <c r="AE232" s="152"/>
      <c r="AF232" s="152"/>
      <c r="AG232" s="152" t="s">
        <v>124</v>
      </c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 x14ac:dyDescent="0.2">
      <c r="A233" s="159"/>
      <c r="B233" s="160"/>
      <c r="C233" s="190" t="s">
        <v>406</v>
      </c>
      <c r="D233" s="162"/>
      <c r="E233" s="163">
        <v>1</v>
      </c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61"/>
      <c r="Y233" s="152"/>
      <c r="Z233" s="152"/>
      <c r="AA233" s="152"/>
      <c r="AB233" s="152"/>
      <c r="AC233" s="152"/>
      <c r="AD233" s="152"/>
      <c r="AE233" s="152"/>
      <c r="AF233" s="152"/>
      <c r="AG233" s="152" t="s">
        <v>144</v>
      </c>
      <c r="AH233" s="152">
        <v>5</v>
      </c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 x14ac:dyDescent="0.2">
      <c r="A234" s="159"/>
      <c r="B234" s="160"/>
      <c r="C234" s="190" t="s">
        <v>407</v>
      </c>
      <c r="D234" s="162"/>
      <c r="E234" s="163">
        <v>5</v>
      </c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61"/>
      <c r="Y234" s="152"/>
      <c r="Z234" s="152"/>
      <c r="AA234" s="152"/>
      <c r="AB234" s="152"/>
      <c r="AC234" s="152"/>
      <c r="AD234" s="152"/>
      <c r="AE234" s="152"/>
      <c r="AF234" s="152"/>
      <c r="AG234" s="152" t="s">
        <v>144</v>
      </c>
      <c r="AH234" s="152">
        <v>5</v>
      </c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 x14ac:dyDescent="0.2">
      <c r="A235" s="159"/>
      <c r="B235" s="160"/>
      <c r="C235" s="190" t="s">
        <v>408</v>
      </c>
      <c r="D235" s="162"/>
      <c r="E235" s="163">
        <v>1</v>
      </c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61"/>
      <c r="Y235" s="152"/>
      <c r="Z235" s="152"/>
      <c r="AA235" s="152"/>
      <c r="AB235" s="152"/>
      <c r="AC235" s="152"/>
      <c r="AD235" s="152"/>
      <c r="AE235" s="152"/>
      <c r="AF235" s="152"/>
      <c r="AG235" s="152" t="s">
        <v>144</v>
      </c>
      <c r="AH235" s="152">
        <v>5</v>
      </c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ht="33.75" outlineLevel="1" x14ac:dyDescent="0.2">
      <c r="A236" s="171">
        <v>96</v>
      </c>
      <c r="B236" s="172" t="s">
        <v>431</v>
      </c>
      <c r="C236" s="189" t="s">
        <v>432</v>
      </c>
      <c r="D236" s="173" t="s">
        <v>120</v>
      </c>
      <c r="E236" s="174">
        <v>175</v>
      </c>
      <c r="F236" s="175"/>
      <c r="G236" s="176">
        <f>ROUND(E236*F236,2)</f>
        <v>0</v>
      </c>
      <c r="H236" s="175"/>
      <c r="I236" s="176">
        <f>ROUND(E236*H236,2)</f>
        <v>0</v>
      </c>
      <c r="J236" s="175"/>
      <c r="K236" s="176">
        <f>ROUND(E236*J236,2)</f>
        <v>0</v>
      </c>
      <c r="L236" s="176">
        <v>21</v>
      </c>
      <c r="M236" s="176">
        <f>G236*(1+L236/100)</f>
        <v>0</v>
      </c>
      <c r="N236" s="176">
        <v>0</v>
      </c>
      <c r="O236" s="176">
        <f>ROUND(E236*N236,2)</f>
        <v>0</v>
      </c>
      <c r="P236" s="176">
        <v>0</v>
      </c>
      <c r="Q236" s="176">
        <f>ROUND(E236*P236,2)</f>
        <v>0</v>
      </c>
      <c r="R236" s="176" t="s">
        <v>392</v>
      </c>
      <c r="S236" s="176" t="s">
        <v>122</v>
      </c>
      <c r="T236" s="177" t="s">
        <v>122</v>
      </c>
      <c r="U236" s="161">
        <v>0.03</v>
      </c>
      <c r="V236" s="161">
        <f>ROUND(E236*U236,2)</f>
        <v>5.25</v>
      </c>
      <c r="W236" s="161"/>
      <c r="X236" s="161" t="s">
        <v>123</v>
      </c>
      <c r="Y236" s="152"/>
      <c r="Z236" s="152"/>
      <c r="AA236" s="152"/>
      <c r="AB236" s="152"/>
      <c r="AC236" s="152"/>
      <c r="AD236" s="152"/>
      <c r="AE236" s="152"/>
      <c r="AF236" s="152"/>
      <c r="AG236" s="152" t="s">
        <v>124</v>
      </c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 x14ac:dyDescent="0.2">
      <c r="A237" s="159"/>
      <c r="B237" s="160"/>
      <c r="C237" s="190" t="s">
        <v>433</v>
      </c>
      <c r="D237" s="162"/>
      <c r="E237" s="163">
        <v>175</v>
      </c>
      <c r="F237" s="161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  <c r="S237" s="161"/>
      <c r="T237" s="161"/>
      <c r="U237" s="161"/>
      <c r="V237" s="161"/>
      <c r="W237" s="161"/>
      <c r="X237" s="161"/>
      <c r="Y237" s="152"/>
      <c r="Z237" s="152"/>
      <c r="AA237" s="152"/>
      <c r="AB237" s="152"/>
      <c r="AC237" s="152"/>
      <c r="AD237" s="152"/>
      <c r="AE237" s="152"/>
      <c r="AF237" s="152"/>
      <c r="AG237" s="152" t="s">
        <v>144</v>
      </c>
      <c r="AH237" s="152">
        <v>0</v>
      </c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ht="22.5" outlineLevel="1" x14ac:dyDescent="0.2">
      <c r="A238" s="171">
        <v>97</v>
      </c>
      <c r="B238" s="172" t="s">
        <v>434</v>
      </c>
      <c r="C238" s="189" t="s">
        <v>435</v>
      </c>
      <c r="D238" s="173" t="s">
        <v>127</v>
      </c>
      <c r="E238" s="174">
        <v>1</v>
      </c>
      <c r="F238" s="175"/>
      <c r="G238" s="176">
        <f>ROUND(E238*F238,2)</f>
        <v>0</v>
      </c>
      <c r="H238" s="175"/>
      <c r="I238" s="176">
        <f>ROUND(E238*H238,2)</f>
        <v>0</v>
      </c>
      <c r="J238" s="175"/>
      <c r="K238" s="176">
        <f>ROUND(E238*J238,2)</f>
        <v>0</v>
      </c>
      <c r="L238" s="176">
        <v>21</v>
      </c>
      <c r="M238" s="176">
        <f>G238*(1+L238/100)</f>
        <v>0</v>
      </c>
      <c r="N238" s="176">
        <v>1.2999999999999999E-4</v>
      </c>
      <c r="O238" s="176">
        <f>ROUND(E238*N238,2)</f>
        <v>0</v>
      </c>
      <c r="P238" s="176">
        <v>0</v>
      </c>
      <c r="Q238" s="176">
        <f>ROUND(E238*P238,2)</f>
        <v>0</v>
      </c>
      <c r="R238" s="176" t="s">
        <v>392</v>
      </c>
      <c r="S238" s="176" t="s">
        <v>122</v>
      </c>
      <c r="T238" s="177" t="s">
        <v>122</v>
      </c>
      <c r="U238" s="161">
        <v>0.23699999999999999</v>
      </c>
      <c r="V238" s="161">
        <f>ROUND(E238*U238,2)</f>
        <v>0.24</v>
      </c>
      <c r="W238" s="161"/>
      <c r="X238" s="161" t="s">
        <v>123</v>
      </c>
      <c r="Y238" s="152"/>
      <c r="Z238" s="152"/>
      <c r="AA238" s="152"/>
      <c r="AB238" s="152"/>
      <c r="AC238" s="152"/>
      <c r="AD238" s="152"/>
      <c r="AE238" s="152"/>
      <c r="AF238" s="152"/>
      <c r="AG238" s="152" t="s">
        <v>124</v>
      </c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 x14ac:dyDescent="0.2">
      <c r="A239" s="159"/>
      <c r="B239" s="160"/>
      <c r="C239" s="190" t="s">
        <v>436</v>
      </c>
      <c r="D239" s="162"/>
      <c r="E239" s="163">
        <v>1</v>
      </c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  <c r="T239" s="161"/>
      <c r="U239" s="161"/>
      <c r="V239" s="161"/>
      <c r="W239" s="161"/>
      <c r="X239" s="161"/>
      <c r="Y239" s="152"/>
      <c r="Z239" s="152"/>
      <c r="AA239" s="152"/>
      <c r="AB239" s="152"/>
      <c r="AC239" s="152"/>
      <c r="AD239" s="152"/>
      <c r="AE239" s="152"/>
      <c r="AF239" s="152"/>
      <c r="AG239" s="152" t="s">
        <v>144</v>
      </c>
      <c r="AH239" s="152">
        <v>0</v>
      </c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outlineLevel="1" x14ac:dyDescent="0.2">
      <c r="A240" s="171">
        <v>98</v>
      </c>
      <c r="B240" s="172" t="s">
        <v>437</v>
      </c>
      <c r="C240" s="189" t="s">
        <v>438</v>
      </c>
      <c r="D240" s="173" t="s">
        <v>127</v>
      </c>
      <c r="E240" s="174">
        <v>5</v>
      </c>
      <c r="F240" s="175"/>
      <c r="G240" s="176">
        <f>ROUND(E240*F240,2)</f>
        <v>0</v>
      </c>
      <c r="H240" s="175"/>
      <c r="I240" s="176">
        <f>ROUND(E240*H240,2)</f>
        <v>0</v>
      </c>
      <c r="J240" s="175"/>
      <c r="K240" s="176">
        <f>ROUND(E240*J240,2)</f>
        <v>0</v>
      </c>
      <c r="L240" s="176">
        <v>21</v>
      </c>
      <c r="M240" s="176">
        <f>G240*(1+L240/100)</f>
        <v>0</v>
      </c>
      <c r="N240" s="176">
        <v>0</v>
      </c>
      <c r="O240" s="176">
        <f>ROUND(E240*N240,2)</f>
        <v>0</v>
      </c>
      <c r="P240" s="176">
        <v>5.1999999999999998E-2</v>
      </c>
      <c r="Q240" s="176">
        <f>ROUND(E240*P240,2)</f>
        <v>0.26</v>
      </c>
      <c r="R240" s="176" t="s">
        <v>392</v>
      </c>
      <c r="S240" s="176" t="s">
        <v>122</v>
      </c>
      <c r="T240" s="177" t="s">
        <v>122</v>
      </c>
      <c r="U240" s="161">
        <v>0.73</v>
      </c>
      <c r="V240" s="161">
        <f>ROUND(E240*U240,2)</f>
        <v>3.65</v>
      </c>
      <c r="W240" s="161"/>
      <c r="X240" s="161" t="s">
        <v>123</v>
      </c>
      <c r="Y240" s="152"/>
      <c r="Z240" s="152"/>
      <c r="AA240" s="152"/>
      <c r="AB240" s="152"/>
      <c r="AC240" s="152"/>
      <c r="AD240" s="152"/>
      <c r="AE240" s="152"/>
      <c r="AF240" s="152"/>
      <c r="AG240" s="152" t="s">
        <v>124</v>
      </c>
      <c r="AH240" s="152"/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1" x14ac:dyDescent="0.2">
      <c r="A241" s="159"/>
      <c r="B241" s="160"/>
      <c r="C241" s="190" t="s">
        <v>421</v>
      </c>
      <c r="D241" s="162"/>
      <c r="E241" s="163">
        <v>4</v>
      </c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61"/>
      <c r="Y241" s="152"/>
      <c r="Z241" s="152"/>
      <c r="AA241" s="152"/>
      <c r="AB241" s="152"/>
      <c r="AC241" s="152"/>
      <c r="AD241" s="152"/>
      <c r="AE241" s="152"/>
      <c r="AF241" s="152"/>
      <c r="AG241" s="152" t="s">
        <v>144</v>
      </c>
      <c r="AH241" s="152">
        <v>0</v>
      </c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outlineLevel="1" x14ac:dyDescent="0.2">
      <c r="A242" s="159"/>
      <c r="B242" s="160"/>
      <c r="C242" s="190" t="s">
        <v>418</v>
      </c>
      <c r="D242" s="162"/>
      <c r="E242" s="163">
        <v>1</v>
      </c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61"/>
      <c r="X242" s="161"/>
      <c r="Y242" s="152"/>
      <c r="Z242" s="152"/>
      <c r="AA242" s="152"/>
      <c r="AB242" s="152"/>
      <c r="AC242" s="152"/>
      <c r="AD242" s="152"/>
      <c r="AE242" s="152"/>
      <c r="AF242" s="152"/>
      <c r="AG242" s="152" t="s">
        <v>144</v>
      </c>
      <c r="AH242" s="152">
        <v>0</v>
      </c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1" x14ac:dyDescent="0.2">
      <c r="A243" s="171">
        <v>99</v>
      </c>
      <c r="B243" s="172" t="s">
        <v>439</v>
      </c>
      <c r="C243" s="189" t="s">
        <v>440</v>
      </c>
      <c r="D243" s="173" t="s">
        <v>120</v>
      </c>
      <c r="E243" s="174">
        <v>175</v>
      </c>
      <c r="F243" s="175"/>
      <c r="G243" s="176">
        <f>ROUND(E243*F243,2)</f>
        <v>0</v>
      </c>
      <c r="H243" s="175"/>
      <c r="I243" s="176">
        <f>ROUND(E243*H243,2)</f>
        <v>0</v>
      </c>
      <c r="J243" s="175"/>
      <c r="K243" s="176">
        <f>ROUND(E243*J243,2)</f>
        <v>0</v>
      </c>
      <c r="L243" s="176">
        <v>21</v>
      </c>
      <c r="M243" s="176">
        <f>G243*(1+L243/100)</f>
        <v>0</v>
      </c>
      <c r="N243" s="176">
        <v>0</v>
      </c>
      <c r="O243" s="176">
        <f>ROUND(E243*N243,2)</f>
        <v>0</v>
      </c>
      <c r="P243" s="176">
        <v>0</v>
      </c>
      <c r="Q243" s="176">
        <f>ROUND(E243*P243,2)</f>
        <v>0</v>
      </c>
      <c r="R243" s="176" t="s">
        <v>392</v>
      </c>
      <c r="S243" s="176" t="s">
        <v>122</v>
      </c>
      <c r="T243" s="177" t="s">
        <v>122</v>
      </c>
      <c r="U243" s="161">
        <v>0.05</v>
      </c>
      <c r="V243" s="161">
        <f>ROUND(E243*U243,2)</f>
        <v>8.75</v>
      </c>
      <c r="W243" s="161"/>
      <c r="X243" s="161" t="s">
        <v>123</v>
      </c>
      <c r="Y243" s="152"/>
      <c r="Z243" s="152"/>
      <c r="AA243" s="152"/>
      <c r="AB243" s="152"/>
      <c r="AC243" s="152"/>
      <c r="AD243" s="152"/>
      <c r="AE243" s="152"/>
      <c r="AF243" s="152"/>
      <c r="AG243" s="152" t="s">
        <v>124</v>
      </c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 x14ac:dyDescent="0.2">
      <c r="A244" s="159"/>
      <c r="B244" s="160"/>
      <c r="C244" s="258" t="s">
        <v>441</v>
      </c>
      <c r="D244" s="259"/>
      <c r="E244" s="259"/>
      <c r="F244" s="259"/>
      <c r="G244" s="259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61"/>
      <c r="Y244" s="152"/>
      <c r="Z244" s="152"/>
      <c r="AA244" s="152"/>
      <c r="AB244" s="152"/>
      <c r="AC244" s="152"/>
      <c r="AD244" s="152"/>
      <c r="AE244" s="152"/>
      <c r="AF244" s="152"/>
      <c r="AG244" s="152" t="s">
        <v>142</v>
      </c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1" x14ac:dyDescent="0.2">
      <c r="A245" s="159"/>
      <c r="B245" s="160"/>
      <c r="C245" s="190" t="s">
        <v>442</v>
      </c>
      <c r="D245" s="162"/>
      <c r="E245" s="163">
        <v>175</v>
      </c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61"/>
      <c r="Y245" s="152"/>
      <c r="Z245" s="152"/>
      <c r="AA245" s="152"/>
      <c r="AB245" s="152"/>
      <c r="AC245" s="152"/>
      <c r="AD245" s="152"/>
      <c r="AE245" s="152"/>
      <c r="AF245" s="152"/>
      <c r="AG245" s="152" t="s">
        <v>144</v>
      </c>
      <c r="AH245" s="152">
        <v>5</v>
      </c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ht="22.5" outlineLevel="1" x14ac:dyDescent="0.2">
      <c r="A246" s="171">
        <v>100</v>
      </c>
      <c r="B246" s="172" t="s">
        <v>443</v>
      </c>
      <c r="C246" s="189" t="s">
        <v>444</v>
      </c>
      <c r="D246" s="173" t="s">
        <v>127</v>
      </c>
      <c r="E246" s="174">
        <v>1</v>
      </c>
      <c r="F246" s="175"/>
      <c r="G246" s="176">
        <f>ROUND(E246*F246,2)</f>
        <v>0</v>
      </c>
      <c r="H246" s="175"/>
      <c r="I246" s="176">
        <f>ROUND(E246*H246,2)</f>
        <v>0</v>
      </c>
      <c r="J246" s="175"/>
      <c r="K246" s="176">
        <f>ROUND(E246*J246,2)</f>
        <v>0</v>
      </c>
      <c r="L246" s="176">
        <v>21</v>
      </c>
      <c r="M246" s="176">
        <f>G246*(1+L246/100)</f>
        <v>0</v>
      </c>
      <c r="N246" s="176">
        <v>2.4930000000000001E-2</v>
      </c>
      <c r="O246" s="176">
        <f>ROUND(E246*N246,2)</f>
        <v>0.02</v>
      </c>
      <c r="P246" s="176">
        <v>0</v>
      </c>
      <c r="Q246" s="176">
        <f>ROUND(E246*P246,2)</f>
        <v>0</v>
      </c>
      <c r="R246" s="176"/>
      <c r="S246" s="176" t="s">
        <v>346</v>
      </c>
      <c r="T246" s="177" t="s">
        <v>347</v>
      </c>
      <c r="U246" s="161">
        <v>1.01</v>
      </c>
      <c r="V246" s="161">
        <f>ROUND(E246*U246,2)</f>
        <v>1.01</v>
      </c>
      <c r="W246" s="161"/>
      <c r="X246" s="161" t="s">
        <v>123</v>
      </c>
      <c r="Y246" s="152"/>
      <c r="Z246" s="152"/>
      <c r="AA246" s="152"/>
      <c r="AB246" s="152"/>
      <c r="AC246" s="152"/>
      <c r="AD246" s="152"/>
      <c r="AE246" s="152"/>
      <c r="AF246" s="152"/>
      <c r="AG246" s="152" t="s">
        <v>124</v>
      </c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1" x14ac:dyDescent="0.2">
      <c r="A247" s="159"/>
      <c r="B247" s="160"/>
      <c r="C247" s="190" t="s">
        <v>406</v>
      </c>
      <c r="D247" s="162"/>
      <c r="E247" s="163">
        <v>1</v>
      </c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61"/>
      <c r="Y247" s="152"/>
      <c r="Z247" s="152"/>
      <c r="AA247" s="152"/>
      <c r="AB247" s="152"/>
      <c r="AC247" s="152"/>
      <c r="AD247" s="152"/>
      <c r="AE247" s="152"/>
      <c r="AF247" s="152"/>
      <c r="AG247" s="152" t="s">
        <v>144</v>
      </c>
      <c r="AH247" s="152">
        <v>5</v>
      </c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ht="22.5" outlineLevel="1" x14ac:dyDescent="0.2">
      <c r="A248" s="171">
        <v>101</v>
      </c>
      <c r="B248" s="172" t="s">
        <v>445</v>
      </c>
      <c r="C248" s="189" t="s">
        <v>446</v>
      </c>
      <c r="D248" s="173" t="s">
        <v>127</v>
      </c>
      <c r="E248" s="174">
        <v>5</v>
      </c>
      <c r="F248" s="175"/>
      <c r="G248" s="176">
        <f>ROUND(E248*F248,2)</f>
        <v>0</v>
      </c>
      <c r="H248" s="175"/>
      <c r="I248" s="176">
        <f>ROUND(E248*H248,2)</f>
        <v>0</v>
      </c>
      <c r="J248" s="175"/>
      <c r="K248" s="176">
        <f>ROUND(E248*J248,2)</f>
        <v>0</v>
      </c>
      <c r="L248" s="176">
        <v>21</v>
      </c>
      <c r="M248" s="176">
        <f>G248*(1+L248/100)</f>
        <v>0</v>
      </c>
      <c r="N248" s="176">
        <v>2.4930000000000001E-2</v>
      </c>
      <c r="O248" s="176">
        <f>ROUND(E248*N248,2)</f>
        <v>0.12</v>
      </c>
      <c r="P248" s="176">
        <v>0</v>
      </c>
      <c r="Q248" s="176">
        <f>ROUND(E248*P248,2)</f>
        <v>0</v>
      </c>
      <c r="R248" s="176"/>
      <c r="S248" s="176" t="s">
        <v>346</v>
      </c>
      <c r="T248" s="177" t="s">
        <v>347</v>
      </c>
      <c r="U248" s="161">
        <v>1.01</v>
      </c>
      <c r="V248" s="161">
        <f>ROUND(E248*U248,2)</f>
        <v>5.05</v>
      </c>
      <c r="W248" s="161"/>
      <c r="X248" s="161" t="s">
        <v>123</v>
      </c>
      <c r="Y248" s="152"/>
      <c r="Z248" s="152"/>
      <c r="AA248" s="152"/>
      <c r="AB248" s="152"/>
      <c r="AC248" s="152"/>
      <c r="AD248" s="152"/>
      <c r="AE248" s="152"/>
      <c r="AF248" s="152"/>
      <c r="AG248" s="152" t="s">
        <v>124</v>
      </c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 x14ac:dyDescent="0.2">
      <c r="A249" s="159"/>
      <c r="B249" s="160"/>
      <c r="C249" s="190" t="s">
        <v>407</v>
      </c>
      <c r="D249" s="162"/>
      <c r="E249" s="163">
        <v>5</v>
      </c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61"/>
      <c r="Y249" s="152"/>
      <c r="Z249" s="152"/>
      <c r="AA249" s="152"/>
      <c r="AB249" s="152"/>
      <c r="AC249" s="152"/>
      <c r="AD249" s="152"/>
      <c r="AE249" s="152"/>
      <c r="AF249" s="152"/>
      <c r="AG249" s="152" t="s">
        <v>144</v>
      </c>
      <c r="AH249" s="152">
        <v>5</v>
      </c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ht="22.5" outlineLevel="1" x14ac:dyDescent="0.2">
      <c r="A250" s="171">
        <v>102</v>
      </c>
      <c r="B250" s="172" t="s">
        <v>447</v>
      </c>
      <c r="C250" s="189" t="s">
        <v>448</v>
      </c>
      <c r="D250" s="173" t="s">
        <v>127</v>
      </c>
      <c r="E250" s="174">
        <v>1</v>
      </c>
      <c r="F250" s="175"/>
      <c r="G250" s="176">
        <f>ROUND(E250*F250,2)</f>
        <v>0</v>
      </c>
      <c r="H250" s="175"/>
      <c r="I250" s="176">
        <f>ROUND(E250*H250,2)</f>
        <v>0</v>
      </c>
      <c r="J250" s="175"/>
      <c r="K250" s="176">
        <f>ROUND(E250*J250,2)</f>
        <v>0</v>
      </c>
      <c r="L250" s="176">
        <v>21</v>
      </c>
      <c r="M250" s="176">
        <f>G250*(1+L250/100)</f>
        <v>0</v>
      </c>
      <c r="N250" s="176">
        <v>2.4930000000000001E-2</v>
      </c>
      <c r="O250" s="176">
        <f>ROUND(E250*N250,2)</f>
        <v>0.02</v>
      </c>
      <c r="P250" s="176">
        <v>0</v>
      </c>
      <c r="Q250" s="176">
        <f>ROUND(E250*P250,2)</f>
        <v>0</v>
      </c>
      <c r="R250" s="176"/>
      <c r="S250" s="176" t="s">
        <v>346</v>
      </c>
      <c r="T250" s="177" t="s">
        <v>347</v>
      </c>
      <c r="U250" s="161">
        <v>1.01</v>
      </c>
      <c r="V250" s="161">
        <f>ROUND(E250*U250,2)</f>
        <v>1.01</v>
      </c>
      <c r="W250" s="161"/>
      <c r="X250" s="161" t="s">
        <v>123</v>
      </c>
      <c r="Y250" s="152"/>
      <c r="Z250" s="152"/>
      <c r="AA250" s="152"/>
      <c r="AB250" s="152"/>
      <c r="AC250" s="152"/>
      <c r="AD250" s="152"/>
      <c r="AE250" s="152"/>
      <c r="AF250" s="152"/>
      <c r="AG250" s="152" t="s">
        <v>124</v>
      </c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1" x14ac:dyDescent="0.2">
      <c r="A251" s="159"/>
      <c r="B251" s="160"/>
      <c r="C251" s="190" t="s">
        <v>408</v>
      </c>
      <c r="D251" s="162"/>
      <c r="E251" s="163">
        <v>1</v>
      </c>
      <c r="F251" s="161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61"/>
      <c r="Y251" s="152"/>
      <c r="Z251" s="152"/>
      <c r="AA251" s="152"/>
      <c r="AB251" s="152"/>
      <c r="AC251" s="152"/>
      <c r="AD251" s="152"/>
      <c r="AE251" s="152"/>
      <c r="AF251" s="152"/>
      <c r="AG251" s="152" t="s">
        <v>144</v>
      </c>
      <c r="AH251" s="152">
        <v>5</v>
      </c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x14ac:dyDescent="0.2">
      <c r="A252" s="165" t="s">
        <v>116</v>
      </c>
      <c r="B252" s="166" t="s">
        <v>86</v>
      </c>
      <c r="C252" s="187" t="s">
        <v>87</v>
      </c>
      <c r="D252" s="167"/>
      <c r="E252" s="168"/>
      <c r="F252" s="169"/>
      <c r="G252" s="169">
        <f>SUMIF(AG253:AG257,"&lt;&gt;NOR",G253:G257)</f>
        <v>0</v>
      </c>
      <c r="H252" s="169"/>
      <c r="I252" s="169">
        <f>SUM(I253:I257)</f>
        <v>0</v>
      </c>
      <c r="J252" s="169"/>
      <c r="K252" s="169">
        <f>SUM(K253:K257)</f>
        <v>0</v>
      </c>
      <c r="L252" s="169"/>
      <c r="M252" s="169">
        <f>SUM(M253:M257)</f>
        <v>0</v>
      </c>
      <c r="N252" s="169"/>
      <c r="O252" s="169">
        <f>SUM(O253:O257)</f>
        <v>0</v>
      </c>
      <c r="P252" s="169"/>
      <c r="Q252" s="169">
        <f>SUM(Q253:Q257)</f>
        <v>0</v>
      </c>
      <c r="R252" s="169"/>
      <c r="S252" s="169"/>
      <c r="T252" s="170"/>
      <c r="U252" s="164"/>
      <c r="V252" s="164">
        <f>SUM(V253:V257)</f>
        <v>2.4000000000000004</v>
      </c>
      <c r="W252" s="164"/>
      <c r="X252" s="164"/>
      <c r="AG252" t="s">
        <v>117</v>
      </c>
    </row>
    <row r="253" spans="1:60" ht="22.5" outlineLevel="1" x14ac:dyDescent="0.2">
      <c r="A253" s="171">
        <v>103</v>
      </c>
      <c r="B253" s="172" t="s">
        <v>449</v>
      </c>
      <c r="C253" s="189" t="s">
        <v>450</v>
      </c>
      <c r="D253" s="173" t="s">
        <v>120</v>
      </c>
      <c r="E253" s="174">
        <v>1.96</v>
      </c>
      <c r="F253" s="175"/>
      <c r="G253" s="176">
        <f>ROUND(E253*F253,2)</f>
        <v>0</v>
      </c>
      <c r="H253" s="175"/>
      <c r="I253" s="176">
        <f>ROUND(E253*H253,2)</f>
        <v>0</v>
      </c>
      <c r="J253" s="175"/>
      <c r="K253" s="176">
        <f>ROUND(E253*J253,2)</f>
        <v>0</v>
      </c>
      <c r="L253" s="176">
        <v>21</v>
      </c>
      <c r="M253" s="176">
        <f>G253*(1+L253/100)</f>
        <v>0</v>
      </c>
      <c r="N253" s="176">
        <v>5.1999999999999995E-4</v>
      </c>
      <c r="O253" s="176">
        <f>ROUND(E253*N253,2)</f>
        <v>0</v>
      </c>
      <c r="P253" s="176">
        <v>0</v>
      </c>
      <c r="Q253" s="176">
        <f>ROUND(E253*P253,2)</f>
        <v>0</v>
      </c>
      <c r="R253" s="176" t="s">
        <v>451</v>
      </c>
      <c r="S253" s="176" t="s">
        <v>122</v>
      </c>
      <c r="T253" s="177" t="s">
        <v>122</v>
      </c>
      <c r="U253" s="161">
        <v>0.28000000000000003</v>
      </c>
      <c r="V253" s="161">
        <f>ROUND(E253*U253,2)</f>
        <v>0.55000000000000004</v>
      </c>
      <c r="W253" s="161"/>
      <c r="X253" s="161" t="s">
        <v>123</v>
      </c>
      <c r="Y253" s="152"/>
      <c r="Z253" s="152"/>
      <c r="AA253" s="152"/>
      <c r="AB253" s="152"/>
      <c r="AC253" s="152"/>
      <c r="AD253" s="152"/>
      <c r="AE253" s="152"/>
      <c r="AF253" s="152"/>
      <c r="AG253" s="152" t="s">
        <v>124</v>
      </c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1" x14ac:dyDescent="0.2">
      <c r="A254" s="159"/>
      <c r="B254" s="160"/>
      <c r="C254" s="190" t="s">
        <v>452</v>
      </c>
      <c r="D254" s="162"/>
      <c r="E254" s="163">
        <v>1.96</v>
      </c>
      <c r="F254" s="161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61"/>
      <c r="Y254" s="152"/>
      <c r="Z254" s="152"/>
      <c r="AA254" s="152"/>
      <c r="AB254" s="152"/>
      <c r="AC254" s="152"/>
      <c r="AD254" s="152"/>
      <c r="AE254" s="152"/>
      <c r="AF254" s="152"/>
      <c r="AG254" s="152" t="s">
        <v>144</v>
      </c>
      <c r="AH254" s="152">
        <v>0</v>
      </c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ht="22.5" outlineLevel="1" x14ac:dyDescent="0.2">
      <c r="A255" s="171">
        <v>104</v>
      </c>
      <c r="B255" s="172" t="s">
        <v>453</v>
      </c>
      <c r="C255" s="189" t="s">
        <v>638</v>
      </c>
      <c r="D255" s="173" t="s">
        <v>137</v>
      </c>
      <c r="E255" s="174">
        <v>11</v>
      </c>
      <c r="F255" s="175"/>
      <c r="G255" s="176">
        <f>ROUND(E255*F255,2)</f>
        <v>0</v>
      </c>
      <c r="H255" s="175"/>
      <c r="I255" s="176">
        <f>ROUND(E255*H255,2)</f>
        <v>0</v>
      </c>
      <c r="J255" s="175"/>
      <c r="K255" s="176">
        <f>ROUND(E255*J255,2)</f>
        <v>0</v>
      </c>
      <c r="L255" s="176">
        <v>21</v>
      </c>
      <c r="M255" s="176">
        <f>G255*(1+L255/100)</f>
        <v>0</v>
      </c>
      <c r="N255" s="176">
        <v>1.8000000000000001E-4</v>
      </c>
      <c r="O255" s="176">
        <f>ROUND(E255*N255,2)</f>
        <v>0</v>
      </c>
      <c r="P255" s="176">
        <v>0</v>
      </c>
      <c r="Q255" s="176">
        <f>ROUND(E255*P255,2)</f>
        <v>0</v>
      </c>
      <c r="R255" s="176" t="s">
        <v>451</v>
      </c>
      <c r="S255" s="176" t="s">
        <v>122</v>
      </c>
      <c r="T255" s="177" t="s">
        <v>122</v>
      </c>
      <c r="U255" s="161">
        <v>0.16800000000000001</v>
      </c>
      <c r="V255" s="161">
        <f>ROUND(E255*U255,2)</f>
        <v>1.85</v>
      </c>
      <c r="W255" s="161"/>
      <c r="X255" s="161" t="s">
        <v>123</v>
      </c>
      <c r="Y255" s="152"/>
      <c r="Z255" s="152"/>
      <c r="AA255" s="152"/>
      <c r="AB255" s="152"/>
      <c r="AC255" s="152"/>
      <c r="AD255" s="152"/>
      <c r="AE255" s="152"/>
      <c r="AF255" s="152"/>
      <c r="AG255" s="152" t="s">
        <v>124</v>
      </c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1" x14ac:dyDescent="0.2">
      <c r="A256" s="159"/>
      <c r="B256" s="160"/>
      <c r="C256" s="258" t="s">
        <v>454</v>
      </c>
      <c r="D256" s="259"/>
      <c r="E256" s="259"/>
      <c r="F256" s="259"/>
      <c r="G256" s="259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61"/>
      <c r="Y256" s="152"/>
      <c r="Z256" s="152"/>
      <c r="AA256" s="152"/>
      <c r="AB256" s="152"/>
      <c r="AC256" s="152"/>
      <c r="AD256" s="152"/>
      <c r="AE256" s="152"/>
      <c r="AF256" s="152"/>
      <c r="AG256" s="152" t="s">
        <v>142</v>
      </c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1" x14ac:dyDescent="0.2">
      <c r="A257" s="159"/>
      <c r="B257" s="160"/>
      <c r="C257" s="190" t="s">
        <v>362</v>
      </c>
      <c r="D257" s="162"/>
      <c r="E257" s="163">
        <v>11</v>
      </c>
      <c r="F257" s="161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61"/>
      <c r="Y257" s="152"/>
      <c r="Z257" s="152"/>
      <c r="AA257" s="152"/>
      <c r="AB257" s="152"/>
      <c r="AC257" s="152"/>
      <c r="AD257" s="152"/>
      <c r="AE257" s="152"/>
      <c r="AF257" s="152"/>
      <c r="AG257" s="152" t="s">
        <v>144</v>
      </c>
      <c r="AH257" s="152">
        <v>5</v>
      </c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x14ac:dyDescent="0.2">
      <c r="A258" s="3"/>
      <c r="B258" s="4"/>
      <c r="C258" s="191"/>
      <c r="D258" s="6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AE258">
        <v>15</v>
      </c>
      <c r="AF258">
        <v>21</v>
      </c>
      <c r="AG258" t="s">
        <v>103</v>
      </c>
    </row>
    <row r="259" spans="1:60" x14ac:dyDescent="0.2">
      <c r="A259" s="155"/>
      <c r="B259" s="156" t="s">
        <v>27</v>
      </c>
      <c r="C259" s="192"/>
      <c r="D259" s="157"/>
      <c r="E259" s="158"/>
      <c r="F259" s="158"/>
      <c r="G259" s="186">
        <f>G8+G13+G34+G71+G125+G155+G186+G207+G215+G252</f>
        <v>0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AE259">
        <f>SUMIF(L7:L257,AE258,G7:G257)</f>
        <v>0</v>
      </c>
      <c r="AF259">
        <f>SUMIF(L7:L257,AF258,G7:G257)</f>
        <v>0</v>
      </c>
      <c r="AG259" t="s">
        <v>455</v>
      </c>
    </row>
    <row r="260" spans="1:60" x14ac:dyDescent="0.2">
      <c r="A260" s="257" t="s">
        <v>456</v>
      </c>
      <c r="B260" s="257"/>
      <c r="C260" s="191"/>
      <c r="D260" s="6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60" x14ac:dyDescent="0.2">
      <c r="A261" s="3"/>
      <c r="B261" s="4" t="s">
        <v>457</v>
      </c>
      <c r="C261" s="191" t="s">
        <v>458</v>
      </c>
      <c r="D261" s="6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AG261" t="s">
        <v>459</v>
      </c>
    </row>
    <row r="262" spans="1:60" x14ac:dyDescent="0.2">
      <c r="A262" s="3"/>
      <c r="B262" s="4" t="s">
        <v>460</v>
      </c>
      <c r="C262" s="191" t="s">
        <v>461</v>
      </c>
      <c r="D262" s="6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AG262" t="s">
        <v>462</v>
      </c>
    </row>
    <row r="263" spans="1:60" x14ac:dyDescent="0.2">
      <c r="A263" s="3"/>
      <c r="B263" s="4"/>
      <c r="C263" s="191" t="s">
        <v>463</v>
      </c>
      <c r="D263" s="6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AG263" t="s">
        <v>464</v>
      </c>
    </row>
    <row r="264" spans="1:60" x14ac:dyDescent="0.2">
      <c r="A264" s="3"/>
      <c r="B264" s="4"/>
      <c r="C264" s="191"/>
      <c r="D264" s="6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60" x14ac:dyDescent="0.2">
      <c r="C265" s="193"/>
      <c r="D265" s="10"/>
      <c r="AG265" t="s">
        <v>465</v>
      </c>
    </row>
    <row r="266" spans="1:60" x14ac:dyDescent="0.2">
      <c r="D266" s="10"/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71F" sheet="1" objects="1" scenarios="1"/>
  <mergeCells count="43">
    <mergeCell ref="C202:G202"/>
    <mergeCell ref="C244:G244"/>
    <mergeCell ref="C256:G256"/>
    <mergeCell ref="C105:G105"/>
    <mergeCell ref="C124:G124"/>
    <mergeCell ref="C131:G131"/>
    <mergeCell ref="C185:G185"/>
    <mergeCell ref="C190:G190"/>
    <mergeCell ref="C191:G191"/>
    <mergeCell ref="C58:G58"/>
    <mergeCell ref="C99:G99"/>
    <mergeCell ref="C60:G60"/>
    <mergeCell ref="C63:G63"/>
    <mergeCell ref="C65:G65"/>
    <mergeCell ref="C70:G70"/>
    <mergeCell ref="C84:G84"/>
    <mergeCell ref="C85:G85"/>
    <mergeCell ref="C89:G89"/>
    <mergeCell ref="C90:G90"/>
    <mergeCell ref="C93:G93"/>
    <mergeCell ref="C94:G94"/>
    <mergeCell ref="C97:G97"/>
    <mergeCell ref="C47:G47"/>
    <mergeCell ref="C52:G52"/>
    <mergeCell ref="C54:G54"/>
    <mergeCell ref="C55:G55"/>
    <mergeCell ref="C56:G56"/>
    <mergeCell ref="A1:G1"/>
    <mergeCell ref="C2:G2"/>
    <mergeCell ref="C3:G3"/>
    <mergeCell ref="C4:G4"/>
    <mergeCell ref="A260:B260"/>
    <mergeCell ref="C15:G15"/>
    <mergeCell ref="C18:G18"/>
    <mergeCell ref="C20:G20"/>
    <mergeCell ref="C21:G21"/>
    <mergeCell ref="C23:G23"/>
    <mergeCell ref="C59:G59"/>
    <mergeCell ref="C24:G24"/>
    <mergeCell ref="C28:G28"/>
    <mergeCell ref="C36:G36"/>
    <mergeCell ref="C41:G41"/>
    <mergeCell ref="C44:G4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6" customWidth="1"/>
    <col min="3" max="3" width="63.28515625" style="12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90</v>
      </c>
      <c r="B1" s="250"/>
      <c r="C1" s="250"/>
      <c r="D1" s="250"/>
      <c r="E1" s="250"/>
      <c r="F1" s="250"/>
      <c r="G1" s="250"/>
      <c r="AG1" t="s">
        <v>91</v>
      </c>
    </row>
    <row r="2" spans="1:60" ht="25.15" customHeight="1" x14ac:dyDescent="0.2">
      <c r="A2" s="144" t="s">
        <v>7</v>
      </c>
      <c r="B2" s="49" t="s">
        <v>41</v>
      </c>
      <c r="C2" s="251" t="s">
        <v>42</v>
      </c>
      <c r="D2" s="252"/>
      <c r="E2" s="252"/>
      <c r="F2" s="252"/>
      <c r="G2" s="253"/>
      <c r="AG2" t="s">
        <v>92</v>
      </c>
    </row>
    <row r="3" spans="1:60" ht="25.15" customHeight="1" x14ac:dyDescent="0.2">
      <c r="A3" s="144" t="s">
        <v>8</v>
      </c>
      <c r="B3" s="49" t="s">
        <v>45</v>
      </c>
      <c r="C3" s="251" t="s">
        <v>46</v>
      </c>
      <c r="D3" s="252"/>
      <c r="E3" s="252"/>
      <c r="F3" s="252"/>
      <c r="G3" s="253"/>
      <c r="AC3" s="126" t="s">
        <v>92</v>
      </c>
      <c r="AG3" t="s">
        <v>93</v>
      </c>
    </row>
    <row r="4" spans="1:60" ht="25.15" customHeight="1" x14ac:dyDescent="0.2">
      <c r="A4" s="145" t="s">
        <v>9</v>
      </c>
      <c r="B4" s="146" t="s">
        <v>49</v>
      </c>
      <c r="C4" s="254" t="s">
        <v>50</v>
      </c>
      <c r="D4" s="255"/>
      <c r="E4" s="255"/>
      <c r="F4" s="255"/>
      <c r="G4" s="256"/>
      <c r="AG4" t="s">
        <v>94</v>
      </c>
    </row>
    <row r="5" spans="1:60" x14ac:dyDescent="0.2">
      <c r="D5" s="10"/>
    </row>
    <row r="6" spans="1:60" ht="38.25" x14ac:dyDescent="0.2">
      <c r="A6" s="148" t="s">
        <v>95</v>
      </c>
      <c r="B6" s="150" t="s">
        <v>96</v>
      </c>
      <c r="C6" s="150" t="s">
        <v>97</v>
      </c>
      <c r="D6" s="149" t="s">
        <v>98</v>
      </c>
      <c r="E6" s="148" t="s">
        <v>99</v>
      </c>
      <c r="F6" s="147" t="s">
        <v>100</v>
      </c>
      <c r="G6" s="148" t="s">
        <v>27</v>
      </c>
      <c r="H6" s="151" t="s">
        <v>28</v>
      </c>
      <c r="I6" s="151" t="s">
        <v>101</v>
      </c>
      <c r="J6" s="151" t="s">
        <v>29</v>
      </c>
      <c r="K6" s="151" t="s">
        <v>102</v>
      </c>
      <c r="L6" s="151" t="s">
        <v>103</v>
      </c>
      <c r="M6" s="151" t="s">
        <v>104</v>
      </c>
      <c r="N6" s="151" t="s">
        <v>105</v>
      </c>
      <c r="O6" s="151" t="s">
        <v>106</v>
      </c>
      <c r="P6" s="151" t="s">
        <v>107</v>
      </c>
      <c r="Q6" s="151" t="s">
        <v>108</v>
      </c>
      <c r="R6" s="151" t="s">
        <v>109</v>
      </c>
      <c r="S6" s="151" t="s">
        <v>110</v>
      </c>
      <c r="T6" s="151" t="s">
        <v>111</v>
      </c>
      <c r="U6" s="151" t="s">
        <v>112</v>
      </c>
      <c r="V6" s="151" t="s">
        <v>113</v>
      </c>
      <c r="W6" s="151" t="s">
        <v>114</v>
      </c>
      <c r="X6" s="151" t="s">
        <v>115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5" t="s">
        <v>116</v>
      </c>
      <c r="B8" s="166" t="s">
        <v>65</v>
      </c>
      <c r="C8" s="187" t="s">
        <v>66</v>
      </c>
      <c r="D8" s="167"/>
      <c r="E8" s="168"/>
      <c r="F8" s="169"/>
      <c r="G8" s="169">
        <f>SUMIF(AG9:AG21,"&lt;&gt;NOR",G9:G21)</f>
        <v>0</v>
      </c>
      <c r="H8" s="169"/>
      <c r="I8" s="169">
        <f>SUM(I9:I21)</f>
        <v>0</v>
      </c>
      <c r="J8" s="169"/>
      <c r="K8" s="169">
        <f>SUM(K9:K21)</f>
        <v>0</v>
      </c>
      <c r="L8" s="169"/>
      <c r="M8" s="169">
        <f>SUM(M9:M21)</f>
        <v>0</v>
      </c>
      <c r="N8" s="169"/>
      <c r="O8" s="169">
        <f>SUM(O9:O21)</f>
        <v>0</v>
      </c>
      <c r="P8" s="169"/>
      <c r="Q8" s="169">
        <f>SUM(Q9:Q21)</f>
        <v>0.02</v>
      </c>
      <c r="R8" s="169"/>
      <c r="S8" s="169"/>
      <c r="T8" s="170"/>
      <c r="U8" s="164"/>
      <c r="V8" s="164">
        <f>SUM(V9:V21)</f>
        <v>6.33</v>
      </c>
      <c r="W8" s="164"/>
      <c r="X8" s="164"/>
      <c r="AG8" t="s">
        <v>117</v>
      </c>
    </row>
    <row r="9" spans="1:60" ht="22.5" outlineLevel="1" x14ac:dyDescent="0.2">
      <c r="A9" s="171">
        <v>1</v>
      </c>
      <c r="B9" s="172" t="s">
        <v>466</v>
      </c>
      <c r="C9" s="189" t="s">
        <v>467</v>
      </c>
      <c r="D9" s="173" t="s">
        <v>127</v>
      </c>
      <c r="E9" s="174">
        <v>1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1.6000000000000001E-4</v>
      </c>
      <c r="O9" s="176">
        <f>ROUND(E9*N9,2)</f>
        <v>0</v>
      </c>
      <c r="P9" s="176">
        <v>0</v>
      </c>
      <c r="Q9" s="176">
        <f>ROUND(E9*P9,2)</f>
        <v>0</v>
      </c>
      <c r="R9" s="176" t="s">
        <v>121</v>
      </c>
      <c r="S9" s="176" t="s">
        <v>122</v>
      </c>
      <c r="T9" s="177" t="s">
        <v>122</v>
      </c>
      <c r="U9" s="161">
        <v>0.94</v>
      </c>
      <c r="V9" s="161">
        <f>ROUND(E9*U9,2)</f>
        <v>0.94</v>
      </c>
      <c r="W9" s="161"/>
      <c r="X9" s="161" t="s">
        <v>123</v>
      </c>
      <c r="Y9" s="152"/>
      <c r="Z9" s="152"/>
      <c r="AA9" s="152"/>
      <c r="AB9" s="152"/>
      <c r="AC9" s="152"/>
      <c r="AD9" s="152"/>
      <c r="AE9" s="152"/>
      <c r="AF9" s="152"/>
      <c r="AG9" s="152" t="s">
        <v>124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62" t="s">
        <v>468</v>
      </c>
      <c r="D10" s="263"/>
      <c r="E10" s="263"/>
      <c r="F10" s="263"/>
      <c r="G10" s="263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151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9"/>
      <c r="B11" s="160"/>
      <c r="C11" s="190" t="s">
        <v>469</v>
      </c>
      <c r="D11" s="162"/>
      <c r="E11" s="163">
        <v>1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52"/>
      <c r="Z11" s="152"/>
      <c r="AA11" s="152"/>
      <c r="AB11" s="152"/>
      <c r="AC11" s="152"/>
      <c r="AD11" s="152"/>
      <c r="AE11" s="152"/>
      <c r="AF11" s="152"/>
      <c r="AG11" s="152" t="s">
        <v>144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 x14ac:dyDescent="0.2">
      <c r="A12" s="178">
        <v>2</v>
      </c>
      <c r="B12" s="179" t="s">
        <v>118</v>
      </c>
      <c r="C12" s="188" t="s">
        <v>119</v>
      </c>
      <c r="D12" s="180" t="s">
        <v>120</v>
      </c>
      <c r="E12" s="181">
        <v>2</v>
      </c>
      <c r="F12" s="182"/>
      <c r="G12" s="183">
        <f>ROUND(E12*F12,2)</f>
        <v>0</v>
      </c>
      <c r="H12" s="182"/>
      <c r="I12" s="183">
        <f>ROUND(E12*H12,2)</f>
        <v>0</v>
      </c>
      <c r="J12" s="182"/>
      <c r="K12" s="183">
        <f>ROUND(E12*J12,2)</f>
        <v>0</v>
      </c>
      <c r="L12" s="183">
        <v>21</v>
      </c>
      <c r="M12" s="183">
        <f>G12*(1+L12/100)</f>
        <v>0</v>
      </c>
      <c r="N12" s="183">
        <v>0</v>
      </c>
      <c r="O12" s="183">
        <f>ROUND(E12*N12,2)</f>
        <v>0</v>
      </c>
      <c r="P12" s="183">
        <v>0</v>
      </c>
      <c r="Q12" s="183">
        <f>ROUND(E12*P12,2)</f>
        <v>0</v>
      </c>
      <c r="R12" s="183" t="s">
        <v>121</v>
      </c>
      <c r="S12" s="183" t="s">
        <v>122</v>
      </c>
      <c r="T12" s="184" t="s">
        <v>122</v>
      </c>
      <c r="U12" s="161">
        <v>0.57999999999999996</v>
      </c>
      <c r="V12" s="161">
        <f>ROUND(E12*U12,2)</f>
        <v>1.1599999999999999</v>
      </c>
      <c r="W12" s="161"/>
      <c r="X12" s="161" t="s">
        <v>123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124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1">
        <v>3</v>
      </c>
      <c r="B13" s="172" t="s">
        <v>470</v>
      </c>
      <c r="C13" s="189" t="s">
        <v>471</v>
      </c>
      <c r="D13" s="173" t="s">
        <v>127</v>
      </c>
      <c r="E13" s="174">
        <v>1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6">
        <v>0</v>
      </c>
      <c r="O13" s="176">
        <f>ROUND(E13*N13,2)</f>
        <v>0</v>
      </c>
      <c r="P13" s="176">
        <v>2.2200000000000002E-3</v>
      </c>
      <c r="Q13" s="176">
        <f>ROUND(E13*P13,2)</f>
        <v>0</v>
      </c>
      <c r="R13" s="176" t="s">
        <v>128</v>
      </c>
      <c r="S13" s="176" t="s">
        <v>122</v>
      </c>
      <c r="T13" s="177" t="s">
        <v>122</v>
      </c>
      <c r="U13" s="161">
        <v>0.78</v>
      </c>
      <c r="V13" s="161">
        <f>ROUND(E13*U13,2)</f>
        <v>0.78</v>
      </c>
      <c r="W13" s="161"/>
      <c r="X13" s="161" t="s">
        <v>123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124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190" t="s">
        <v>472</v>
      </c>
      <c r="D14" s="162"/>
      <c r="E14" s="163">
        <v>1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2"/>
      <c r="Z14" s="152"/>
      <c r="AA14" s="152"/>
      <c r="AB14" s="152"/>
      <c r="AC14" s="152"/>
      <c r="AD14" s="152"/>
      <c r="AE14" s="152"/>
      <c r="AF14" s="152"/>
      <c r="AG14" s="152" t="s">
        <v>144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2.5" outlineLevel="1" x14ac:dyDescent="0.2">
      <c r="A15" s="171">
        <v>4</v>
      </c>
      <c r="B15" s="172" t="s">
        <v>125</v>
      </c>
      <c r="C15" s="189" t="s">
        <v>126</v>
      </c>
      <c r="D15" s="173" t="s">
        <v>127</v>
      </c>
      <c r="E15" s="174">
        <v>2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21</v>
      </c>
      <c r="M15" s="176">
        <f>G15*(1+L15/100)</f>
        <v>0</v>
      </c>
      <c r="N15" s="176">
        <v>0</v>
      </c>
      <c r="O15" s="176">
        <f>ROUND(E15*N15,2)</f>
        <v>0</v>
      </c>
      <c r="P15" s="176">
        <v>8.8999999999999999E-3</v>
      </c>
      <c r="Q15" s="176">
        <f>ROUND(E15*P15,2)</f>
        <v>0.02</v>
      </c>
      <c r="R15" s="176" t="s">
        <v>128</v>
      </c>
      <c r="S15" s="176" t="s">
        <v>122</v>
      </c>
      <c r="T15" s="177" t="s">
        <v>122</v>
      </c>
      <c r="U15" s="161">
        <v>1.4</v>
      </c>
      <c r="V15" s="161">
        <f>ROUND(E15*U15,2)</f>
        <v>2.8</v>
      </c>
      <c r="W15" s="161"/>
      <c r="X15" s="161" t="s">
        <v>123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124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190" t="s">
        <v>473</v>
      </c>
      <c r="D16" s="162"/>
      <c r="E16" s="163">
        <v>1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144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190" t="s">
        <v>474</v>
      </c>
      <c r="D17" s="162"/>
      <c r="E17" s="163">
        <v>1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144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78">
        <v>5</v>
      </c>
      <c r="B18" s="179" t="s">
        <v>129</v>
      </c>
      <c r="C18" s="188" t="s">
        <v>130</v>
      </c>
      <c r="D18" s="180" t="s">
        <v>120</v>
      </c>
      <c r="E18" s="181">
        <v>2</v>
      </c>
      <c r="F18" s="182"/>
      <c r="G18" s="183">
        <f>ROUND(E18*F18,2)</f>
        <v>0</v>
      </c>
      <c r="H18" s="182"/>
      <c r="I18" s="183">
        <f>ROUND(E18*H18,2)</f>
        <v>0</v>
      </c>
      <c r="J18" s="182"/>
      <c r="K18" s="183">
        <f>ROUND(E18*J18,2)</f>
        <v>0</v>
      </c>
      <c r="L18" s="183">
        <v>21</v>
      </c>
      <c r="M18" s="183">
        <f>G18*(1+L18/100)</f>
        <v>0</v>
      </c>
      <c r="N18" s="183">
        <v>1.6000000000000001E-4</v>
      </c>
      <c r="O18" s="183">
        <f>ROUND(E18*N18,2)</f>
        <v>0</v>
      </c>
      <c r="P18" s="183">
        <v>0</v>
      </c>
      <c r="Q18" s="183">
        <f>ROUND(E18*P18,2)</f>
        <v>0</v>
      </c>
      <c r="R18" s="183" t="s">
        <v>131</v>
      </c>
      <c r="S18" s="183" t="s">
        <v>122</v>
      </c>
      <c r="T18" s="184" t="s">
        <v>122</v>
      </c>
      <c r="U18" s="161">
        <v>0.16</v>
      </c>
      <c r="V18" s="161">
        <f>ROUND(E18*U18,2)</f>
        <v>0.32</v>
      </c>
      <c r="W18" s="161"/>
      <c r="X18" s="161" t="s">
        <v>123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124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78">
        <v>6</v>
      </c>
      <c r="B19" s="179" t="s">
        <v>132</v>
      </c>
      <c r="C19" s="188" t="s">
        <v>133</v>
      </c>
      <c r="D19" s="180" t="s">
        <v>120</v>
      </c>
      <c r="E19" s="181">
        <v>3</v>
      </c>
      <c r="F19" s="182"/>
      <c r="G19" s="183">
        <f>ROUND(E19*F19,2)</f>
        <v>0</v>
      </c>
      <c r="H19" s="182"/>
      <c r="I19" s="183">
        <f>ROUND(E19*H19,2)</f>
        <v>0</v>
      </c>
      <c r="J19" s="182"/>
      <c r="K19" s="183">
        <f>ROUND(E19*J19,2)</f>
        <v>0</v>
      </c>
      <c r="L19" s="183">
        <v>21</v>
      </c>
      <c r="M19" s="183">
        <f>G19*(1+L19/100)</f>
        <v>0</v>
      </c>
      <c r="N19" s="183">
        <v>2.5000000000000001E-4</v>
      </c>
      <c r="O19" s="183">
        <f>ROUND(E19*N19,2)</f>
        <v>0</v>
      </c>
      <c r="P19" s="183">
        <v>0</v>
      </c>
      <c r="Q19" s="183">
        <f>ROUND(E19*P19,2)</f>
        <v>0</v>
      </c>
      <c r="R19" s="183" t="s">
        <v>134</v>
      </c>
      <c r="S19" s="183" t="s">
        <v>122</v>
      </c>
      <c r="T19" s="184" t="s">
        <v>122</v>
      </c>
      <c r="U19" s="161">
        <v>0.11</v>
      </c>
      <c r="V19" s="161">
        <f>ROUND(E19*U19,2)</f>
        <v>0.33</v>
      </c>
      <c r="W19" s="161"/>
      <c r="X19" s="161" t="s">
        <v>123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124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71">
        <v>7</v>
      </c>
      <c r="B20" s="172" t="s">
        <v>475</v>
      </c>
      <c r="C20" s="189" t="s">
        <v>476</v>
      </c>
      <c r="D20" s="173" t="s">
        <v>127</v>
      </c>
      <c r="E20" s="174">
        <v>1</v>
      </c>
      <c r="F20" s="175"/>
      <c r="G20" s="176">
        <f>ROUND(E20*F20,2)</f>
        <v>0</v>
      </c>
      <c r="H20" s="175"/>
      <c r="I20" s="176">
        <f>ROUND(E20*H20,2)</f>
        <v>0</v>
      </c>
      <c r="J20" s="175"/>
      <c r="K20" s="176">
        <f>ROUND(E20*J20,2)</f>
        <v>0</v>
      </c>
      <c r="L20" s="176">
        <v>21</v>
      </c>
      <c r="M20" s="176">
        <f>G20*(1+L20/100)</f>
        <v>0</v>
      </c>
      <c r="N20" s="176">
        <v>6.9999999999999999E-4</v>
      </c>
      <c r="O20" s="176">
        <f>ROUND(E20*N20,2)</f>
        <v>0</v>
      </c>
      <c r="P20" s="176">
        <v>0</v>
      </c>
      <c r="Q20" s="176">
        <f>ROUND(E20*P20,2)</f>
        <v>0</v>
      </c>
      <c r="R20" s="176" t="s">
        <v>204</v>
      </c>
      <c r="S20" s="176" t="s">
        <v>122</v>
      </c>
      <c r="T20" s="177" t="s">
        <v>122</v>
      </c>
      <c r="U20" s="161">
        <v>0</v>
      </c>
      <c r="V20" s="161">
        <f>ROUND(E20*U20,2)</f>
        <v>0</v>
      </c>
      <c r="W20" s="161"/>
      <c r="X20" s="161" t="s">
        <v>205</v>
      </c>
      <c r="Y20" s="152"/>
      <c r="Z20" s="152"/>
      <c r="AA20" s="152"/>
      <c r="AB20" s="152"/>
      <c r="AC20" s="152"/>
      <c r="AD20" s="152"/>
      <c r="AE20" s="152"/>
      <c r="AF20" s="152"/>
      <c r="AG20" s="152" t="s">
        <v>206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190" t="s">
        <v>469</v>
      </c>
      <c r="D21" s="162"/>
      <c r="E21" s="163">
        <v>1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144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x14ac:dyDescent="0.2">
      <c r="A22" s="165" t="s">
        <v>116</v>
      </c>
      <c r="B22" s="166" t="s">
        <v>67</v>
      </c>
      <c r="C22" s="187" t="s">
        <v>69</v>
      </c>
      <c r="D22" s="167"/>
      <c r="E22" s="168"/>
      <c r="F22" s="169"/>
      <c r="G22" s="169">
        <f>SUMIF(AG23:AG37,"&lt;&gt;NOR",G23:G37)</f>
        <v>0</v>
      </c>
      <c r="H22" s="169"/>
      <c r="I22" s="169">
        <f>SUM(I23:I37)</f>
        <v>0</v>
      </c>
      <c r="J22" s="169"/>
      <c r="K22" s="169">
        <f>SUM(K23:K37)</f>
        <v>0</v>
      </c>
      <c r="L22" s="169"/>
      <c r="M22" s="169">
        <f>SUM(M23:M37)</f>
        <v>0</v>
      </c>
      <c r="N22" s="169"/>
      <c r="O22" s="169">
        <f>SUM(O23:O37)</f>
        <v>0.08</v>
      </c>
      <c r="P22" s="169"/>
      <c r="Q22" s="169">
        <f>SUM(Q23:Q37)</f>
        <v>0.11</v>
      </c>
      <c r="R22" s="169"/>
      <c r="S22" s="169"/>
      <c r="T22" s="170"/>
      <c r="U22" s="164"/>
      <c r="V22" s="164">
        <f>SUM(V23:V37)</f>
        <v>6.19</v>
      </c>
      <c r="W22" s="164"/>
      <c r="X22" s="164"/>
      <c r="AG22" t="s">
        <v>117</v>
      </c>
    </row>
    <row r="23" spans="1:60" ht="22.5" outlineLevel="1" x14ac:dyDescent="0.2">
      <c r="A23" s="171">
        <v>8</v>
      </c>
      <c r="B23" s="172" t="s">
        <v>135</v>
      </c>
      <c r="C23" s="189" t="s">
        <v>136</v>
      </c>
      <c r="D23" s="173" t="s">
        <v>137</v>
      </c>
      <c r="E23" s="174">
        <v>9</v>
      </c>
      <c r="F23" s="175"/>
      <c r="G23" s="176">
        <f>ROUND(E23*F23,2)</f>
        <v>0</v>
      </c>
      <c r="H23" s="175"/>
      <c r="I23" s="176">
        <f>ROUND(E23*H23,2)</f>
        <v>0</v>
      </c>
      <c r="J23" s="175"/>
      <c r="K23" s="176">
        <f>ROUND(E23*J23,2)</f>
        <v>0</v>
      </c>
      <c r="L23" s="176">
        <v>21</v>
      </c>
      <c r="M23" s="176">
        <f>G23*(1+L23/100)</f>
        <v>0</v>
      </c>
      <c r="N23" s="176">
        <v>8.4899999999999993E-3</v>
      </c>
      <c r="O23" s="176">
        <f>ROUND(E23*N23,2)</f>
        <v>0.08</v>
      </c>
      <c r="P23" s="176">
        <v>0</v>
      </c>
      <c r="Q23" s="176">
        <f>ROUND(E23*P23,2)</f>
        <v>0</v>
      </c>
      <c r="R23" s="176" t="s">
        <v>138</v>
      </c>
      <c r="S23" s="176" t="s">
        <v>139</v>
      </c>
      <c r="T23" s="177" t="s">
        <v>139</v>
      </c>
      <c r="U23" s="161">
        <v>0.2</v>
      </c>
      <c r="V23" s="161">
        <f>ROUND(E23*U23,2)</f>
        <v>1.8</v>
      </c>
      <c r="W23" s="161"/>
      <c r="X23" s="161" t="s">
        <v>123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140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258" t="s">
        <v>141</v>
      </c>
      <c r="D24" s="259"/>
      <c r="E24" s="259"/>
      <c r="F24" s="259"/>
      <c r="G24" s="259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2"/>
      <c r="Z24" s="152"/>
      <c r="AA24" s="152"/>
      <c r="AB24" s="152"/>
      <c r="AC24" s="152"/>
      <c r="AD24" s="152"/>
      <c r="AE24" s="152"/>
      <c r="AF24" s="152"/>
      <c r="AG24" s="152" t="s">
        <v>142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190" t="s">
        <v>477</v>
      </c>
      <c r="D25" s="162"/>
      <c r="E25" s="163">
        <v>9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144</v>
      </c>
      <c r="AH25" s="152">
        <v>5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ht="33.75" outlineLevel="1" x14ac:dyDescent="0.2">
      <c r="A26" s="171">
        <v>9</v>
      </c>
      <c r="B26" s="172" t="s">
        <v>478</v>
      </c>
      <c r="C26" s="189" t="s">
        <v>479</v>
      </c>
      <c r="D26" s="173" t="s">
        <v>127</v>
      </c>
      <c r="E26" s="174">
        <v>1</v>
      </c>
      <c r="F26" s="175"/>
      <c r="G26" s="176">
        <f>ROUND(E26*F26,2)</f>
        <v>0</v>
      </c>
      <c r="H26" s="175"/>
      <c r="I26" s="176">
        <f>ROUND(E26*H26,2)</f>
        <v>0</v>
      </c>
      <c r="J26" s="175"/>
      <c r="K26" s="176">
        <f>ROUND(E26*J26,2)</f>
        <v>0</v>
      </c>
      <c r="L26" s="176">
        <v>21</v>
      </c>
      <c r="M26" s="176">
        <f>G26*(1+L26/100)</f>
        <v>0</v>
      </c>
      <c r="N26" s="176">
        <v>6.7000000000000002E-4</v>
      </c>
      <c r="O26" s="176">
        <f>ROUND(E26*N26,2)</f>
        <v>0</v>
      </c>
      <c r="P26" s="176">
        <v>1.2E-2</v>
      </c>
      <c r="Q26" s="176">
        <f>ROUND(E26*P26,2)</f>
        <v>0.01</v>
      </c>
      <c r="R26" s="176" t="s">
        <v>128</v>
      </c>
      <c r="S26" s="176" t="s">
        <v>122</v>
      </c>
      <c r="T26" s="177" t="s">
        <v>122</v>
      </c>
      <c r="U26" s="161">
        <v>0.61</v>
      </c>
      <c r="V26" s="161">
        <f>ROUND(E26*U26,2)</f>
        <v>0.61</v>
      </c>
      <c r="W26" s="161"/>
      <c r="X26" s="161" t="s">
        <v>123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124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258" t="s">
        <v>147</v>
      </c>
      <c r="D27" s="259"/>
      <c r="E27" s="259"/>
      <c r="F27" s="259"/>
      <c r="G27" s="259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2"/>
      <c r="Z27" s="152"/>
      <c r="AA27" s="152"/>
      <c r="AB27" s="152"/>
      <c r="AC27" s="152"/>
      <c r="AD27" s="152"/>
      <c r="AE27" s="152"/>
      <c r="AF27" s="152"/>
      <c r="AG27" s="152" t="s">
        <v>142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260" t="s">
        <v>150</v>
      </c>
      <c r="D28" s="261"/>
      <c r="E28" s="261"/>
      <c r="F28" s="261"/>
      <c r="G28" s="2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151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90" t="s">
        <v>480</v>
      </c>
      <c r="D29" s="162"/>
      <c r="E29" s="163">
        <v>1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144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ht="22.5" outlineLevel="1" x14ac:dyDescent="0.2">
      <c r="A30" s="171">
        <v>10</v>
      </c>
      <c r="B30" s="172" t="s">
        <v>156</v>
      </c>
      <c r="C30" s="189" t="s">
        <v>157</v>
      </c>
      <c r="D30" s="173" t="s">
        <v>127</v>
      </c>
      <c r="E30" s="174">
        <v>3</v>
      </c>
      <c r="F30" s="175"/>
      <c r="G30" s="176">
        <f>ROUND(E30*F30,2)</f>
        <v>0</v>
      </c>
      <c r="H30" s="175"/>
      <c r="I30" s="176">
        <f>ROUND(E30*H30,2)</f>
        <v>0</v>
      </c>
      <c r="J30" s="175"/>
      <c r="K30" s="176">
        <f>ROUND(E30*J30,2)</f>
        <v>0</v>
      </c>
      <c r="L30" s="176">
        <v>21</v>
      </c>
      <c r="M30" s="176">
        <f>G30*(1+L30/100)</f>
        <v>0</v>
      </c>
      <c r="N30" s="176">
        <v>0</v>
      </c>
      <c r="O30" s="176">
        <f>ROUND(E30*N30,2)</f>
        <v>0</v>
      </c>
      <c r="P30" s="176">
        <v>8.0000000000000002E-3</v>
      </c>
      <c r="Q30" s="176">
        <f>ROUND(E30*P30,2)</f>
        <v>0.02</v>
      </c>
      <c r="R30" s="176" t="s">
        <v>128</v>
      </c>
      <c r="S30" s="176" t="s">
        <v>122</v>
      </c>
      <c r="T30" s="177" t="s">
        <v>122</v>
      </c>
      <c r="U30" s="161">
        <v>0.51</v>
      </c>
      <c r="V30" s="161">
        <f>ROUND(E30*U30,2)</f>
        <v>1.53</v>
      </c>
      <c r="W30" s="161"/>
      <c r="X30" s="161" t="s">
        <v>123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124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258" t="s">
        <v>158</v>
      </c>
      <c r="D31" s="259"/>
      <c r="E31" s="259"/>
      <c r="F31" s="259"/>
      <c r="G31" s="259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2"/>
      <c r="Z31" s="152"/>
      <c r="AA31" s="152"/>
      <c r="AB31" s="152"/>
      <c r="AC31" s="152"/>
      <c r="AD31" s="152"/>
      <c r="AE31" s="152"/>
      <c r="AF31" s="152"/>
      <c r="AG31" s="152" t="s">
        <v>142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9"/>
      <c r="B32" s="160"/>
      <c r="C32" s="190" t="s">
        <v>481</v>
      </c>
      <c r="D32" s="162"/>
      <c r="E32" s="163">
        <v>1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2"/>
      <c r="Z32" s="152"/>
      <c r="AA32" s="152"/>
      <c r="AB32" s="152"/>
      <c r="AC32" s="152"/>
      <c r="AD32" s="152"/>
      <c r="AE32" s="152"/>
      <c r="AF32" s="152"/>
      <c r="AG32" s="152" t="s">
        <v>144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190" t="s">
        <v>482</v>
      </c>
      <c r="D33" s="162"/>
      <c r="E33" s="163">
        <v>1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2"/>
      <c r="Z33" s="152"/>
      <c r="AA33" s="152"/>
      <c r="AB33" s="152"/>
      <c r="AC33" s="152"/>
      <c r="AD33" s="152"/>
      <c r="AE33" s="152"/>
      <c r="AF33" s="152"/>
      <c r="AG33" s="152" t="s">
        <v>144</v>
      </c>
      <c r="AH33" s="152">
        <v>0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/>
      <c r="B34" s="160"/>
      <c r="C34" s="190" t="s">
        <v>483</v>
      </c>
      <c r="D34" s="162"/>
      <c r="E34" s="163">
        <v>1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2"/>
      <c r="Z34" s="152"/>
      <c r="AA34" s="152"/>
      <c r="AB34" s="152"/>
      <c r="AC34" s="152"/>
      <c r="AD34" s="152"/>
      <c r="AE34" s="152"/>
      <c r="AF34" s="152"/>
      <c r="AG34" s="152" t="s">
        <v>144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71">
        <v>11</v>
      </c>
      <c r="B35" s="172" t="s">
        <v>161</v>
      </c>
      <c r="C35" s="189" t="s">
        <v>162</v>
      </c>
      <c r="D35" s="173" t="s">
        <v>137</v>
      </c>
      <c r="E35" s="174">
        <v>9</v>
      </c>
      <c r="F35" s="175"/>
      <c r="G35" s="176">
        <f>ROUND(E35*F35,2)</f>
        <v>0</v>
      </c>
      <c r="H35" s="175"/>
      <c r="I35" s="176">
        <f>ROUND(E35*H35,2)</f>
        <v>0</v>
      </c>
      <c r="J35" s="175"/>
      <c r="K35" s="176">
        <f>ROUND(E35*J35,2)</f>
        <v>0</v>
      </c>
      <c r="L35" s="176">
        <v>21</v>
      </c>
      <c r="M35" s="176">
        <f>G35*(1+L35/100)</f>
        <v>0</v>
      </c>
      <c r="N35" s="176">
        <v>4.8999999999999998E-4</v>
      </c>
      <c r="O35" s="176">
        <f>ROUND(E35*N35,2)</f>
        <v>0</v>
      </c>
      <c r="P35" s="176">
        <v>8.9999999999999993E-3</v>
      </c>
      <c r="Q35" s="176">
        <f>ROUND(E35*P35,2)</f>
        <v>0.08</v>
      </c>
      <c r="R35" s="176" t="s">
        <v>128</v>
      </c>
      <c r="S35" s="176" t="s">
        <v>122</v>
      </c>
      <c r="T35" s="177" t="s">
        <v>122</v>
      </c>
      <c r="U35" s="161">
        <v>0.25</v>
      </c>
      <c r="V35" s="161">
        <f>ROUND(E35*U35,2)</f>
        <v>2.25</v>
      </c>
      <c r="W35" s="161"/>
      <c r="X35" s="161" t="s">
        <v>123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140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190" t="s">
        <v>481</v>
      </c>
      <c r="D36" s="162"/>
      <c r="E36" s="163">
        <v>1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2"/>
      <c r="Z36" s="152"/>
      <c r="AA36" s="152"/>
      <c r="AB36" s="152"/>
      <c r="AC36" s="152"/>
      <c r="AD36" s="152"/>
      <c r="AE36" s="152"/>
      <c r="AF36" s="152"/>
      <c r="AG36" s="152" t="s">
        <v>144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190" t="s">
        <v>484</v>
      </c>
      <c r="D37" s="162"/>
      <c r="E37" s="163">
        <v>8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2"/>
      <c r="Z37" s="152"/>
      <c r="AA37" s="152"/>
      <c r="AB37" s="152"/>
      <c r="AC37" s="152"/>
      <c r="AD37" s="152"/>
      <c r="AE37" s="152"/>
      <c r="AF37" s="152"/>
      <c r="AG37" s="152" t="s">
        <v>144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x14ac:dyDescent="0.2">
      <c r="A38" s="165" t="s">
        <v>116</v>
      </c>
      <c r="B38" s="166" t="s">
        <v>72</v>
      </c>
      <c r="C38" s="187" t="s">
        <v>73</v>
      </c>
      <c r="D38" s="167"/>
      <c r="E38" s="168"/>
      <c r="F38" s="169"/>
      <c r="G38" s="169">
        <f>SUMIF(AG39:AG67,"&lt;&gt;NOR",G39:G67)</f>
        <v>0</v>
      </c>
      <c r="H38" s="169"/>
      <c r="I38" s="169">
        <f>SUM(I39:I67)</f>
        <v>0</v>
      </c>
      <c r="J38" s="169"/>
      <c r="K38" s="169">
        <f>SUM(K39:K67)</f>
        <v>0</v>
      </c>
      <c r="L38" s="169"/>
      <c r="M38" s="169">
        <f>SUM(M39:M67)</f>
        <v>0</v>
      </c>
      <c r="N38" s="169"/>
      <c r="O38" s="169">
        <f>SUM(O39:O67)</f>
        <v>0.01</v>
      </c>
      <c r="P38" s="169"/>
      <c r="Q38" s="169">
        <f>SUM(Q39:Q67)</f>
        <v>0</v>
      </c>
      <c r="R38" s="169"/>
      <c r="S38" s="169"/>
      <c r="T38" s="170"/>
      <c r="U38" s="164"/>
      <c r="V38" s="164">
        <f>SUM(V39:V67)</f>
        <v>3.8099999999999992</v>
      </c>
      <c r="W38" s="164"/>
      <c r="X38" s="164"/>
      <c r="AG38" t="s">
        <v>117</v>
      </c>
    </row>
    <row r="39" spans="1:60" ht="22.5" outlineLevel="1" x14ac:dyDescent="0.2">
      <c r="A39" s="171">
        <v>12</v>
      </c>
      <c r="B39" s="172" t="s">
        <v>165</v>
      </c>
      <c r="C39" s="189" t="s">
        <v>166</v>
      </c>
      <c r="D39" s="173" t="s">
        <v>137</v>
      </c>
      <c r="E39" s="174">
        <v>2</v>
      </c>
      <c r="F39" s="175"/>
      <c r="G39" s="176">
        <f>ROUND(E39*F39,2)</f>
        <v>0</v>
      </c>
      <c r="H39" s="175"/>
      <c r="I39" s="176">
        <f>ROUND(E39*H39,2)</f>
        <v>0</v>
      </c>
      <c r="J39" s="175"/>
      <c r="K39" s="176">
        <f>ROUND(E39*J39,2)</f>
        <v>0</v>
      </c>
      <c r="L39" s="176">
        <v>21</v>
      </c>
      <c r="M39" s="176">
        <f>G39*(1+L39/100)</f>
        <v>0</v>
      </c>
      <c r="N39" s="176">
        <v>0</v>
      </c>
      <c r="O39" s="176">
        <f>ROUND(E39*N39,2)</f>
        <v>0</v>
      </c>
      <c r="P39" s="176">
        <v>0</v>
      </c>
      <c r="Q39" s="176">
        <f>ROUND(E39*P39,2)</f>
        <v>0</v>
      </c>
      <c r="R39" s="176" t="s">
        <v>167</v>
      </c>
      <c r="S39" s="176" t="s">
        <v>122</v>
      </c>
      <c r="T39" s="177" t="s">
        <v>122</v>
      </c>
      <c r="U39" s="161">
        <v>0.05</v>
      </c>
      <c r="V39" s="161">
        <f>ROUND(E39*U39,2)</f>
        <v>0.1</v>
      </c>
      <c r="W39" s="161"/>
      <c r="X39" s="161" t="s">
        <v>123</v>
      </c>
      <c r="Y39" s="152"/>
      <c r="Z39" s="152"/>
      <c r="AA39" s="152"/>
      <c r="AB39" s="152"/>
      <c r="AC39" s="152"/>
      <c r="AD39" s="152"/>
      <c r="AE39" s="152"/>
      <c r="AF39" s="152"/>
      <c r="AG39" s="152" t="s">
        <v>124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/>
      <c r="B40" s="160"/>
      <c r="C40" s="258" t="s">
        <v>168</v>
      </c>
      <c r="D40" s="259"/>
      <c r="E40" s="259"/>
      <c r="F40" s="259"/>
      <c r="G40" s="259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2"/>
      <c r="Z40" s="152"/>
      <c r="AA40" s="152"/>
      <c r="AB40" s="152"/>
      <c r="AC40" s="152"/>
      <c r="AD40" s="152"/>
      <c r="AE40" s="152"/>
      <c r="AF40" s="152"/>
      <c r="AG40" s="152" t="s">
        <v>142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190" t="s">
        <v>485</v>
      </c>
      <c r="D41" s="162"/>
      <c r="E41" s="163">
        <v>1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2"/>
      <c r="Z41" s="152"/>
      <c r="AA41" s="152"/>
      <c r="AB41" s="152"/>
      <c r="AC41" s="152"/>
      <c r="AD41" s="152"/>
      <c r="AE41" s="152"/>
      <c r="AF41" s="152"/>
      <c r="AG41" s="152" t="s">
        <v>144</v>
      </c>
      <c r="AH41" s="152">
        <v>5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9"/>
      <c r="B42" s="160"/>
      <c r="C42" s="190" t="s">
        <v>486</v>
      </c>
      <c r="D42" s="162"/>
      <c r="E42" s="163">
        <v>0.5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2"/>
      <c r="Z42" s="152"/>
      <c r="AA42" s="152"/>
      <c r="AB42" s="152"/>
      <c r="AC42" s="152"/>
      <c r="AD42" s="152"/>
      <c r="AE42" s="152"/>
      <c r="AF42" s="152"/>
      <c r="AG42" s="152" t="s">
        <v>144</v>
      </c>
      <c r="AH42" s="152">
        <v>5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9"/>
      <c r="B43" s="160"/>
      <c r="C43" s="190" t="s">
        <v>487</v>
      </c>
      <c r="D43" s="162"/>
      <c r="E43" s="163">
        <v>0.5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2"/>
      <c r="Z43" s="152"/>
      <c r="AA43" s="152"/>
      <c r="AB43" s="152"/>
      <c r="AC43" s="152"/>
      <c r="AD43" s="152"/>
      <c r="AE43" s="152"/>
      <c r="AF43" s="152"/>
      <c r="AG43" s="152" t="s">
        <v>144</v>
      </c>
      <c r="AH43" s="152">
        <v>5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71">
        <v>13</v>
      </c>
      <c r="B44" s="172" t="s">
        <v>488</v>
      </c>
      <c r="C44" s="189" t="s">
        <v>489</v>
      </c>
      <c r="D44" s="173" t="s">
        <v>127</v>
      </c>
      <c r="E44" s="174">
        <v>2</v>
      </c>
      <c r="F44" s="175"/>
      <c r="G44" s="176">
        <f>ROUND(E44*F44,2)</f>
        <v>0</v>
      </c>
      <c r="H44" s="175"/>
      <c r="I44" s="176">
        <f>ROUND(E44*H44,2)</f>
        <v>0</v>
      </c>
      <c r="J44" s="175"/>
      <c r="K44" s="176">
        <f>ROUND(E44*J44,2)</f>
        <v>0</v>
      </c>
      <c r="L44" s="176">
        <v>21</v>
      </c>
      <c r="M44" s="176">
        <f>G44*(1+L44/100)</f>
        <v>0</v>
      </c>
      <c r="N44" s="176">
        <v>1.2E-4</v>
      </c>
      <c r="O44" s="176">
        <f>ROUND(E44*N44,2)</f>
        <v>0</v>
      </c>
      <c r="P44" s="176">
        <v>0</v>
      </c>
      <c r="Q44" s="176">
        <f>ROUND(E44*P44,2)</f>
        <v>0</v>
      </c>
      <c r="R44" s="176" t="s">
        <v>174</v>
      </c>
      <c r="S44" s="176" t="s">
        <v>122</v>
      </c>
      <c r="T44" s="177" t="s">
        <v>122</v>
      </c>
      <c r="U44" s="161">
        <v>0.39900000000000002</v>
      </c>
      <c r="V44" s="161">
        <f>ROUND(E44*U44,2)</f>
        <v>0.8</v>
      </c>
      <c r="W44" s="161"/>
      <c r="X44" s="161" t="s">
        <v>123</v>
      </c>
      <c r="Y44" s="152"/>
      <c r="Z44" s="152"/>
      <c r="AA44" s="152"/>
      <c r="AB44" s="152"/>
      <c r="AC44" s="152"/>
      <c r="AD44" s="152"/>
      <c r="AE44" s="152"/>
      <c r="AF44" s="152"/>
      <c r="AG44" s="152" t="s">
        <v>124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262" t="s">
        <v>175</v>
      </c>
      <c r="D45" s="263"/>
      <c r="E45" s="263"/>
      <c r="F45" s="263"/>
      <c r="G45" s="263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2"/>
      <c r="Z45" s="152"/>
      <c r="AA45" s="152"/>
      <c r="AB45" s="152"/>
      <c r="AC45" s="152"/>
      <c r="AD45" s="152"/>
      <c r="AE45" s="152"/>
      <c r="AF45" s="152"/>
      <c r="AG45" s="152" t="s">
        <v>151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71">
        <v>14</v>
      </c>
      <c r="B46" s="172" t="s">
        <v>177</v>
      </c>
      <c r="C46" s="189" t="s">
        <v>178</v>
      </c>
      <c r="D46" s="173" t="s">
        <v>127</v>
      </c>
      <c r="E46" s="174">
        <v>1</v>
      </c>
      <c r="F46" s="175"/>
      <c r="G46" s="176">
        <f>ROUND(E46*F46,2)</f>
        <v>0</v>
      </c>
      <c r="H46" s="175"/>
      <c r="I46" s="176">
        <f>ROUND(E46*H46,2)</f>
        <v>0</v>
      </c>
      <c r="J46" s="175"/>
      <c r="K46" s="176">
        <f>ROUND(E46*J46,2)</f>
        <v>0</v>
      </c>
      <c r="L46" s="176">
        <v>21</v>
      </c>
      <c r="M46" s="176">
        <f>G46*(1+L46/100)</f>
        <v>0</v>
      </c>
      <c r="N46" s="176">
        <v>8.94E-3</v>
      </c>
      <c r="O46" s="176">
        <f>ROUND(E46*N46,2)</f>
        <v>0.01</v>
      </c>
      <c r="P46" s="176">
        <v>0</v>
      </c>
      <c r="Q46" s="176">
        <f>ROUND(E46*P46,2)</f>
        <v>0</v>
      </c>
      <c r="R46" s="176" t="s">
        <v>174</v>
      </c>
      <c r="S46" s="176" t="s">
        <v>122</v>
      </c>
      <c r="T46" s="177" t="s">
        <v>122</v>
      </c>
      <c r="U46" s="161">
        <v>1.1299999999999999</v>
      </c>
      <c r="V46" s="161">
        <f>ROUND(E46*U46,2)</f>
        <v>1.1299999999999999</v>
      </c>
      <c r="W46" s="161"/>
      <c r="X46" s="161" t="s">
        <v>123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124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262" t="s">
        <v>175</v>
      </c>
      <c r="D47" s="263"/>
      <c r="E47" s="263"/>
      <c r="F47" s="263"/>
      <c r="G47" s="263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2"/>
      <c r="Z47" s="152"/>
      <c r="AA47" s="152"/>
      <c r="AB47" s="152"/>
      <c r="AC47" s="152"/>
      <c r="AD47" s="152"/>
      <c r="AE47" s="152"/>
      <c r="AF47" s="152"/>
      <c r="AG47" s="152" t="s">
        <v>151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9"/>
      <c r="B48" s="160"/>
      <c r="C48" s="190" t="s">
        <v>490</v>
      </c>
      <c r="D48" s="162"/>
      <c r="E48" s="163">
        <v>1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2"/>
      <c r="Z48" s="152"/>
      <c r="AA48" s="152"/>
      <c r="AB48" s="152"/>
      <c r="AC48" s="152"/>
      <c r="AD48" s="152"/>
      <c r="AE48" s="152"/>
      <c r="AF48" s="152"/>
      <c r="AG48" s="152" t="s">
        <v>144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71">
        <v>15</v>
      </c>
      <c r="B49" s="172" t="s">
        <v>180</v>
      </c>
      <c r="C49" s="189" t="s">
        <v>181</v>
      </c>
      <c r="D49" s="173" t="s">
        <v>137</v>
      </c>
      <c r="E49" s="174">
        <v>1</v>
      </c>
      <c r="F49" s="175"/>
      <c r="G49" s="176">
        <f>ROUND(E49*F49,2)</f>
        <v>0</v>
      </c>
      <c r="H49" s="175"/>
      <c r="I49" s="176">
        <f>ROUND(E49*H49,2)</f>
        <v>0</v>
      </c>
      <c r="J49" s="175"/>
      <c r="K49" s="176">
        <f>ROUND(E49*J49,2)</f>
        <v>0</v>
      </c>
      <c r="L49" s="176">
        <v>21</v>
      </c>
      <c r="M49" s="176">
        <f>G49*(1+L49/100)</f>
        <v>0</v>
      </c>
      <c r="N49" s="176">
        <v>3.8000000000000002E-4</v>
      </c>
      <c r="O49" s="176">
        <f>ROUND(E49*N49,2)</f>
        <v>0</v>
      </c>
      <c r="P49" s="176">
        <v>0</v>
      </c>
      <c r="Q49" s="176">
        <f>ROUND(E49*P49,2)</f>
        <v>0</v>
      </c>
      <c r="R49" s="176" t="s">
        <v>174</v>
      </c>
      <c r="S49" s="176" t="s">
        <v>122</v>
      </c>
      <c r="T49" s="177" t="s">
        <v>122</v>
      </c>
      <c r="U49" s="161">
        <v>0.32</v>
      </c>
      <c r="V49" s="161">
        <f>ROUND(E49*U49,2)</f>
        <v>0.32</v>
      </c>
      <c r="W49" s="161"/>
      <c r="X49" s="161" t="s">
        <v>123</v>
      </c>
      <c r="Y49" s="152"/>
      <c r="Z49" s="152"/>
      <c r="AA49" s="152"/>
      <c r="AB49" s="152"/>
      <c r="AC49" s="152"/>
      <c r="AD49" s="152"/>
      <c r="AE49" s="152"/>
      <c r="AF49" s="152"/>
      <c r="AG49" s="152" t="s">
        <v>182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9"/>
      <c r="B50" s="160"/>
      <c r="C50" s="262" t="s">
        <v>183</v>
      </c>
      <c r="D50" s="263"/>
      <c r="E50" s="263"/>
      <c r="F50" s="263"/>
      <c r="G50" s="263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2"/>
      <c r="Z50" s="152"/>
      <c r="AA50" s="152"/>
      <c r="AB50" s="152"/>
      <c r="AC50" s="152"/>
      <c r="AD50" s="152"/>
      <c r="AE50" s="152"/>
      <c r="AF50" s="152"/>
      <c r="AG50" s="152" t="s">
        <v>151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1">
        <v>16</v>
      </c>
      <c r="B51" s="172" t="s">
        <v>186</v>
      </c>
      <c r="C51" s="189" t="s">
        <v>187</v>
      </c>
      <c r="D51" s="173" t="s">
        <v>137</v>
      </c>
      <c r="E51" s="174">
        <v>2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76">
        <v>0</v>
      </c>
      <c r="O51" s="176">
        <f>ROUND(E51*N51,2)</f>
        <v>0</v>
      </c>
      <c r="P51" s="176">
        <v>1.98E-3</v>
      </c>
      <c r="Q51" s="176">
        <f>ROUND(E51*P51,2)</f>
        <v>0</v>
      </c>
      <c r="R51" s="176" t="s">
        <v>174</v>
      </c>
      <c r="S51" s="176" t="s">
        <v>122</v>
      </c>
      <c r="T51" s="177" t="s">
        <v>122</v>
      </c>
      <c r="U51" s="161">
        <v>8.3000000000000004E-2</v>
      </c>
      <c r="V51" s="161">
        <f>ROUND(E51*U51,2)</f>
        <v>0.17</v>
      </c>
      <c r="W51" s="161"/>
      <c r="X51" s="161" t="s">
        <v>123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124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/>
      <c r="B52" s="160"/>
      <c r="C52" s="258" t="s">
        <v>188</v>
      </c>
      <c r="D52" s="259"/>
      <c r="E52" s="259"/>
      <c r="F52" s="259"/>
      <c r="G52" s="259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2"/>
      <c r="Z52" s="152"/>
      <c r="AA52" s="152"/>
      <c r="AB52" s="152"/>
      <c r="AC52" s="152"/>
      <c r="AD52" s="152"/>
      <c r="AE52" s="152"/>
      <c r="AF52" s="152"/>
      <c r="AG52" s="152" t="s">
        <v>142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1">
        <v>17</v>
      </c>
      <c r="B53" s="172" t="s">
        <v>491</v>
      </c>
      <c r="C53" s="189" t="s">
        <v>492</v>
      </c>
      <c r="D53" s="173" t="s">
        <v>137</v>
      </c>
      <c r="E53" s="174">
        <v>0.5</v>
      </c>
      <c r="F53" s="175"/>
      <c r="G53" s="176">
        <f>ROUND(E53*F53,2)</f>
        <v>0</v>
      </c>
      <c r="H53" s="175"/>
      <c r="I53" s="176">
        <f>ROUND(E53*H53,2)</f>
        <v>0</v>
      </c>
      <c r="J53" s="175"/>
      <c r="K53" s="176">
        <f>ROUND(E53*J53,2)</f>
        <v>0</v>
      </c>
      <c r="L53" s="176">
        <v>21</v>
      </c>
      <c r="M53" s="176">
        <f>G53*(1+L53/100)</f>
        <v>0</v>
      </c>
      <c r="N53" s="176">
        <v>1.31E-3</v>
      </c>
      <c r="O53" s="176">
        <f>ROUND(E53*N53,2)</f>
        <v>0</v>
      </c>
      <c r="P53" s="176">
        <v>0</v>
      </c>
      <c r="Q53" s="176">
        <f>ROUND(E53*P53,2)</f>
        <v>0</v>
      </c>
      <c r="R53" s="176" t="s">
        <v>174</v>
      </c>
      <c r="S53" s="176" t="s">
        <v>122</v>
      </c>
      <c r="T53" s="177" t="s">
        <v>122</v>
      </c>
      <c r="U53" s="161">
        <v>0.8</v>
      </c>
      <c r="V53" s="161">
        <f>ROUND(E53*U53,2)</f>
        <v>0.4</v>
      </c>
      <c r="W53" s="161"/>
      <c r="X53" s="161" t="s">
        <v>123</v>
      </c>
      <c r="Y53" s="152"/>
      <c r="Z53" s="152"/>
      <c r="AA53" s="152"/>
      <c r="AB53" s="152"/>
      <c r="AC53" s="152"/>
      <c r="AD53" s="152"/>
      <c r="AE53" s="152"/>
      <c r="AF53" s="152"/>
      <c r="AG53" s="152" t="s">
        <v>182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9"/>
      <c r="B54" s="160"/>
      <c r="C54" s="258" t="s">
        <v>191</v>
      </c>
      <c r="D54" s="259"/>
      <c r="E54" s="259"/>
      <c r="F54" s="259"/>
      <c r="G54" s="259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52"/>
      <c r="Z54" s="152"/>
      <c r="AA54" s="152"/>
      <c r="AB54" s="152"/>
      <c r="AC54" s="152"/>
      <c r="AD54" s="152"/>
      <c r="AE54" s="152"/>
      <c r="AF54" s="152"/>
      <c r="AG54" s="152" t="s">
        <v>142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9"/>
      <c r="B55" s="160"/>
      <c r="C55" s="260" t="s">
        <v>192</v>
      </c>
      <c r="D55" s="261"/>
      <c r="E55" s="261"/>
      <c r="F55" s="261"/>
      <c r="G55" s="2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2"/>
      <c r="Z55" s="152"/>
      <c r="AA55" s="152"/>
      <c r="AB55" s="152"/>
      <c r="AC55" s="152"/>
      <c r="AD55" s="152"/>
      <c r="AE55" s="152"/>
      <c r="AF55" s="152"/>
      <c r="AG55" s="152" t="s">
        <v>151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/>
      <c r="B56" s="160"/>
      <c r="C56" s="260" t="s">
        <v>193</v>
      </c>
      <c r="D56" s="261"/>
      <c r="E56" s="261"/>
      <c r="F56" s="261"/>
      <c r="G56" s="2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2"/>
      <c r="Z56" s="152"/>
      <c r="AA56" s="152"/>
      <c r="AB56" s="152"/>
      <c r="AC56" s="152"/>
      <c r="AD56" s="152"/>
      <c r="AE56" s="152"/>
      <c r="AF56" s="152"/>
      <c r="AG56" s="152" t="s">
        <v>151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71">
        <v>18</v>
      </c>
      <c r="B57" s="172" t="s">
        <v>493</v>
      </c>
      <c r="C57" s="189" t="s">
        <v>494</v>
      </c>
      <c r="D57" s="173" t="s">
        <v>137</v>
      </c>
      <c r="E57" s="174">
        <v>0.5</v>
      </c>
      <c r="F57" s="175"/>
      <c r="G57" s="176">
        <f>ROUND(E57*F57,2)</f>
        <v>0</v>
      </c>
      <c r="H57" s="175"/>
      <c r="I57" s="176">
        <f>ROUND(E57*H57,2)</f>
        <v>0</v>
      </c>
      <c r="J57" s="175"/>
      <c r="K57" s="176">
        <f>ROUND(E57*J57,2)</f>
        <v>0</v>
      </c>
      <c r="L57" s="176">
        <v>21</v>
      </c>
      <c r="M57" s="176">
        <f>G57*(1+L57/100)</f>
        <v>0</v>
      </c>
      <c r="N57" s="176">
        <v>1.3699999999999999E-3</v>
      </c>
      <c r="O57" s="176">
        <f>ROUND(E57*N57,2)</f>
        <v>0</v>
      </c>
      <c r="P57" s="176">
        <v>0</v>
      </c>
      <c r="Q57" s="176">
        <f>ROUND(E57*P57,2)</f>
        <v>0</v>
      </c>
      <c r="R57" s="176" t="s">
        <v>174</v>
      </c>
      <c r="S57" s="176" t="s">
        <v>122</v>
      </c>
      <c r="T57" s="177" t="s">
        <v>122</v>
      </c>
      <c r="U57" s="161">
        <v>0.79669999999999996</v>
      </c>
      <c r="V57" s="161">
        <f>ROUND(E57*U57,2)</f>
        <v>0.4</v>
      </c>
      <c r="W57" s="161"/>
      <c r="X57" s="161" t="s">
        <v>123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124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258" t="s">
        <v>191</v>
      </c>
      <c r="D58" s="259"/>
      <c r="E58" s="259"/>
      <c r="F58" s="259"/>
      <c r="G58" s="259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2"/>
      <c r="Z58" s="152"/>
      <c r="AA58" s="152"/>
      <c r="AB58" s="152"/>
      <c r="AC58" s="152"/>
      <c r="AD58" s="152"/>
      <c r="AE58" s="152"/>
      <c r="AF58" s="152"/>
      <c r="AG58" s="152" t="s">
        <v>142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9"/>
      <c r="B59" s="160"/>
      <c r="C59" s="260" t="s">
        <v>192</v>
      </c>
      <c r="D59" s="261"/>
      <c r="E59" s="261"/>
      <c r="F59" s="261"/>
      <c r="G59" s="2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2"/>
      <c r="Z59" s="152"/>
      <c r="AA59" s="152"/>
      <c r="AB59" s="152"/>
      <c r="AC59" s="152"/>
      <c r="AD59" s="152"/>
      <c r="AE59" s="152"/>
      <c r="AF59" s="152"/>
      <c r="AG59" s="152" t="s">
        <v>151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260" t="s">
        <v>193</v>
      </c>
      <c r="D60" s="261"/>
      <c r="E60" s="261"/>
      <c r="F60" s="261"/>
      <c r="G60" s="2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2"/>
      <c r="Z60" s="152"/>
      <c r="AA60" s="152"/>
      <c r="AB60" s="152"/>
      <c r="AC60" s="152"/>
      <c r="AD60" s="152"/>
      <c r="AE60" s="152"/>
      <c r="AF60" s="152"/>
      <c r="AG60" s="152" t="s">
        <v>151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1">
        <v>19</v>
      </c>
      <c r="B61" s="172" t="s">
        <v>197</v>
      </c>
      <c r="C61" s="189" t="s">
        <v>198</v>
      </c>
      <c r="D61" s="173" t="s">
        <v>127</v>
      </c>
      <c r="E61" s="174">
        <v>3</v>
      </c>
      <c r="F61" s="175"/>
      <c r="G61" s="176">
        <f>ROUND(E61*F61,2)</f>
        <v>0</v>
      </c>
      <c r="H61" s="175"/>
      <c r="I61" s="176">
        <f>ROUND(E61*H61,2)</f>
        <v>0</v>
      </c>
      <c r="J61" s="175"/>
      <c r="K61" s="176">
        <f>ROUND(E61*J61,2)</f>
        <v>0</v>
      </c>
      <c r="L61" s="176">
        <v>21</v>
      </c>
      <c r="M61" s="176">
        <f>G61*(1+L61/100)</f>
        <v>0</v>
      </c>
      <c r="N61" s="176">
        <v>0</v>
      </c>
      <c r="O61" s="176">
        <f>ROUND(E61*N61,2)</f>
        <v>0</v>
      </c>
      <c r="P61" s="176">
        <v>0</v>
      </c>
      <c r="Q61" s="176">
        <f>ROUND(E61*P61,2)</f>
        <v>0</v>
      </c>
      <c r="R61" s="176" t="s">
        <v>174</v>
      </c>
      <c r="S61" s="176" t="s">
        <v>122</v>
      </c>
      <c r="T61" s="177" t="s">
        <v>122</v>
      </c>
      <c r="U61" s="161">
        <v>0.157</v>
      </c>
      <c r="V61" s="161">
        <f>ROUND(E61*U61,2)</f>
        <v>0.47</v>
      </c>
      <c r="W61" s="161"/>
      <c r="X61" s="161" t="s">
        <v>123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182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9"/>
      <c r="B62" s="160"/>
      <c r="C62" s="258" t="s">
        <v>199</v>
      </c>
      <c r="D62" s="259"/>
      <c r="E62" s="259"/>
      <c r="F62" s="259"/>
      <c r="G62" s="259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2"/>
      <c r="Z62" s="152"/>
      <c r="AA62" s="152"/>
      <c r="AB62" s="152"/>
      <c r="AC62" s="152"/>
      <c r="AD62" s="152"/>
      <c r="AE62" s="152"/>
      <c r="AF62" s="152"/>
      <c r="AG62" s="152" t="s">
        <v>142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8">
        <v>20</v>
      </c>
      <c r="B63" s="179" t="s">
        <v>495</v>
      </c>
      <c r="C63" s="188" t="s">
        <v>496</v>
      </c>
      <c r="D63" s="180" t="s">
        <v>127</v>
      </c>
      <c r="E63" s="181">
        <v>3</v>
      </c>
      <c r="F63" s="182"/>
      <c r="G63" s="183">
        <f>ROUND(E63*F63,2)</f>
        <v>0</v>
      </c>
      <c r="H63" s="182"/>
      <c r="I63" s="183">
        <f>ROUND(E63*H63,2)</f>
        <v>0</v>
      </c>
      <c r="J63" s="182"/>
      <c r="K63" s="183">
        <f>ROUND(E63*J63,2)</f>
        <v>0</v>
      </c>
      <c r="L63" s="183">
        <v>21</v>
      </c>
      <c r="M63" s="183">
        <f>G63*(1+L63/100)</f>
        <v>0</v>
      </c>
      <c r="N63" s="183">
        <v>1.0000000000000001E-5</v>
      </c>
      <c r="O63" s="183">
        <f>ROUND(E63*N63,2)</f>
        <v>0</v>
      </c>
      <c r="P63" s="183">
        <v>0</v>
      </c>
      <c r="Q63" s="183">
        <f>ROUND(E63*P63,2)</f>
        <v>0</v>
      </c>
      <c r="R63" s="183" t="s">
        <v>204</v>
      </c>
      <c r="S63" s="183" t="s">
        <v>122</v>
      </c>
      <c r="T63" s="184" t="s">
        <v>122</v>
      </c>
      <c r="U63" s="161">
        <v>0</v>
      </c>
      <c r="V63" s="161">
        <f>ROUND(E63*U63,2)</f>
        <v>0</v>
      </c>
      <c r="W63" s="161"/>
      <c r="X63" s="161" t="s">
        <v>205</v>
      </c>
      <c r="Y63" s="152"/>
      <c r="Z63" s="152"/>
      <c r="AA63" s="152"/>
      <c r="AB63" s="152"/>
      <c r="AC63" s="152"/>
      <c r="AD63" s="152"/>
      <c r="AE63" s="152"/>
      <c r="AF63" s="152"/>
      <c r="AG63" s="152" t="s">
        <v>206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78">
        <v>21</v>
      </c>
      <c r="B64" s="179" t="s">
        <v>202</v>
      </c>
      <c r="C64" s="188" t="s">
        <v>203</v>
      </c>
      <c r="D64" s="180" t="s">
        <v>127</v>
      </c>
      <c r="E64" s="181">
        <v>1</v>
      </c>
      <c r="F64" s="182"/>
      <c r="G64" s="183">
        <f>ROUND(E64*F64,2)</f>
        <v>0</v>
      </c>
      <c r="H64" s="182"/>
      <c r="I64" s="183">
        <f>ROUND(E64*H64,2)</f>
        <v>0</v>
      </c>
      <c r="J64" s="182"/>
      <c r="K64" s="183">
        <f>ROUND(E64*J64,2)</f>
        <v>0</v>
      </c>
      <c r="L64" s="183">
        <v>21</v>
      </c>
      <c r="M64" s="183">
        <f>G64*(1+L64/100)</f>
        <v>0</v>
      </c>
      <c r="N64" s="183">
        <v>2.0000000000000002E-5</v>
      </c>
      <c r="O64" s="183">
        <f>ROUND(E64*N64,2)</f>
        <v>0</v>
      </c>
      <c r="P64" s="183">
        <v>0</v>
      </c>
      <c r="Q64" s="183">
        <f>ROUND(E64*P64,2)</f>
        <v>0</v>
      </c>
      <c r="R64" s="183" t="s">
        <v>204</v>
      </c>
      <c r="S64" s="183" t="s">
        <v>122</v>
      </c>
      <c r="T64" s="184" t="s">
        <v>122</v>
      </c>
      <c r="U64" s="161">
        <v>0</v>
      </c>
      <c r="V64" s="161">
        <f>ROUND(E64*U64,2)</f>
        <v>0</v>
      </c>
      <c r="W64" s="161"/>
      <c r="X64" s="161" t="s">
        <v>205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206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8">
        <v>22</v>
      </c>
      <c r="B65" s="179" t="s">
        <v>497</v>
      </c>
      <c r="C65" s="188" t="s">
        <v>498</v>
      </c>
      <c r="D65" s="180" t="s">
        <v>127</v>
      </c>
      <c r="E65" s="181">
        <v>2</v>
      </c>
      <c r="F65" s="182"/>
      <c r="G65" s="183">
        <f>ROUND(E65*F65,2)</f>
        <v>0</v>
      </c>
      <c r="H65" s="182"/>
      <c r="I65" s="183">
        <f>ROUND(E65*H65,2)</f>
        <v>0</v>
      </c>
      <c r="J65" s="182"/>
      <c r="K65" s="183">
        <f>ROUND(E65*J65,2)</f>
        <v>0</v>
      </c>
      <c r="L65" s="183">
        <v>21</v>
      </c>
      <c r="M65" s="183">
        <f>G65*(1+L65/100)</f>
        <v>0</v>
      </c>
      <c r="N65" s="183">
        <v>6.0000000000000002E-5</v>
      </c>
      <c r="O65" s="183">
        <f>ROUND(E65*N65,2)</f>
        <v>0</v>
      </c>
      <c r="P65" s="183">
        <v>0</v>
      </c>
      <c r="Q65" s="183">
        <f>ROUND(E65*P65,2)</f>
        <v>0</v>
      </c>
      <c r="R65" s="183" t="s">
        <v>204</v>
      </c>
      <c r="S65" s="183" t="s">
        <v>122</v>
      </c>
      <c r="T65" s="184" t="s">
        <v>122</v>
      </c>
      <c r="U65" s="161">
        <v>0</v>
      </c>
      <c r="V65" s="161">
        <f>ROUND(E65*U65,2)</f>
        <v>0</v>
      </c>
      <c r="W65" s="161"/>
      <c r="X65" s="161" t="s">
        <v>205</v>
      </c>
      <c r="Y65" s="152"/>
      <c r="Z65" s="152"/>
      <c r="AA65" s="152"/>
      <c r="AB65" s="152"/>
      <c r="AC65" s="152"/>
      <c r="AD65" s="152"/>
      <c r="AE65" s="152"/>
      <c r="AF65" s="152"/>
      <c r="AG65" s="152" t="s">
        <v>206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71">
        <v>23</v>
      </c>
      <c r="B66" s="172" t="s">
        <v>209</v>
      </c>
      <c r="C66" s="189" t="s">
        <v>210</v>
      </c>
      <c r="D66" s="173" t="s">
        <v>211</v>
      </c>
      <c r="E66" s="174">
        <v>1.107E-2</v>
      </c>
      <c r="F66" s="175"/>
      <c r="G66" s="176">
        <f>ROUND(E66*F66,2)</f>
        <v>0</v>
      </c>
      <c r="H66" s="175"/>
      <c r="I66" s="176">
        <f>ROUND(E66*H66,2)</f>
        <v>0</v>
      </c>
      <c r="J66" s="175"/>
      <c r="K66" s="176">
        <f>ROUND(E66*J66,2)</f>
        <v>0</v>
      </c>
      <c r="L66" s="176">
        <v>21</v>
      </c>
      <c r="M66" s="176">
        <f>G66*(1+L66/100)</f>
        <v>0</v>
      </c>
      <c r="N66" s="176">
        <v>0</v>
      </c>
      <c r="O66" s="176">
        <f>ROUND(E66*N66,2)</f>
        <v>0</v>
      </c>
      <c r="P66" s="176">
        <v>0</v>
      </c>
      <c r="Q66" s="176">
        <f>ROUND(E66*P66,2)</f>
        <v>0</v>
      </c>
      <c r="R66" s="176" t="s">
        <v>174</v>
      </c>
      <c r="S66" s="176" t="s">
        <v>122</v>
      </c>
      <c r="T66" s="177" t="s">
        <v>122</v>
      </c>
      <c r="U66" s="161">
        <v>1.47</v>
      </c>
      <c r="V66" s="161">
        <f>ROUND(E66*U66,2)</f>
        <v>0.02</v>
      </c>
      <c r="W66" s="161"/>
      <c r="X66" s="161" t="s">
        <v>212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213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/>
      <c r="B67" s="160"/>
      <c r="C67" s="258" t="s">
        <v>214</v>
      </c>
      <c r="D67" s="259"/>
      <c r="E67" s="259"/>
      <c r="F67" s="259"/>
      <c r="G67" s="259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52"/>
      <c r="Z67" s="152"/>
      <c r="AA67" s="152"/>
      <c r="AB67" s="152"/>
      <c r="AC67" s="152"/>
      <c r="AD67" s="152"/>
      <c r="AE67" s="152"/>
      <c r="AF67" s="152"/>
      <c r="AG67" s="152" t="s">
        <v>142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x14ac:dyDescent="0.2">
      <c r="A68" s="165" t="s">
        <v>116</v>
      </c>
      <c r="B68" s="166" t="s">
        <v>74</v>
      </c>
      <c r="C68" s="187" t="s">
        <v>75</v>
      </c>
      <c r="D68" s="167"/>
      <c r="E68" s="168"/>
      <c r="F68" s="169"/>
      <c r="G68" s="169">
        <f>SUMIF(AG69:AG97,"&lt;&gt;NOR",G69:G97)</f>
        <v>0</v>
      </c>
      <c r="H68" s="169"/>
      <c r="I68" s="169">
        <f>SUM(I69:I97)</f>
        <v>0</v>
      </c>
      <c r="J68" s="169"/>
      <c r="K68" s="169">
        <f>SUM(K69:K97)</f>
        <v>0</v>
      </c>
      <c r="L68" s="169"/>
      <c r="M68" s="169">
        <f>SUM(M69:M97)</f>
        <v>0</v>
      </c>
      <c r="N68" s="169"/>
      <c r="O68" s="169">
        <f>SUM(O69:O97)</f>
        <v>0.05</v>
      </c>
      <c r="P68" s="169"/>
      <c r="Q68" s="169">
        <f>SUM(Q69:Q97)</f>
        <v>0</v>
      </c>
      <c r="R68" s="169"/>
      <c r="S68" s="169"/>
      <c r="T68" s="170"/>
      <c r="U68" s="164"/>
      <c r="V68" s="164">
        <f>SUM(V69:V97)</f>
        <v>16.170000000000002</v>
      </c>
      <c r="W68" s="164"/>
      <c r="X68" s="164"/>
      <c r="AG68" t="s">
        <v>117</v>
      </c>
    </row>
    <row r="69" spans="1:60" outlineLevel="1" x14ac:dyDescent="0.2">
      <c r="A69" s="171">
        <v>24</v>
      </c>
      <c r="B69" s="172" t="s">
        <v>215</v>
      </c>
      <c r="C69" s="189" t="s">
        <v>216</v>
      </c>
      <c r="D69" s="173" t="s">
        <v>127</v>
      </c>
      <c r="E69" s="174">
        <v>14</v>
      </c>
      <c r="F69" s="175"/>
      <c r="G69" s="176">
        <f>ROUND(E69*F69,2)</f>
        <v>0</v>
      </c>
      <c r="H69" s="175"/>
      <c r="I69" s="176">
        <f>ROUND(E69*H69,2)</f>
        <v>0</v>
      </c>
      <c r="J69" s="175"/>
      <c r="K69" s="176">
        <f>ROUND(E69*J69,2)</f>
        <v>0</v>
      </c>
      <c r="L69" s="176">
        <v>21</v>
      </c>
      <c r="M69" s="176">
        <f>G69*(1+L69/100)</f>
        <v>0</v>
      </c>
      <c r="N69" s="176">
        <v>1E-4</v>
      </c>
      <c r="O69" s="176">
        <f>ROUND(E69*N69,2)</f>
        <v>0</v>
      </c>
      <c r="P69" s="176">
        <v>0</v>
      </c>
      <c r="Q69" s="176">
        <f>ROUND(E69*P69,2)</f>
        <v>0</v>
      </c>
      <c r="R69" s="176" t="s">
        <v>174</v>
      </c>
      <c r="S69" s="176" t="s">
        <v>122</v>
      </c>
      <c r="T69" s="177" t="s">
        <v>122</v>
      </c>
      <c r="U69" s="161">
        <v>2.9000000000000001E-2</v>
      </c>
      <c r="V69" s="161">
        <f>ROUND(E69*U69,2)</f>
        <v>0.41</v>
      </c>
      <c r="W69" s="161"/>
      <c r="X69" s="161" t="s">
        <v>123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124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9"/>
      <c r="B70" s="160"/>
      <c r="C70" s="190" t="s">
        <v>499</v>
      </c>
      <c r="D70" s="162"/>
      <c r="E70" s="163">
        <v>14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52"/>
      <c r="Z70" s="152"/>
      <c r="AA70" s="152"/>
      <c r="AB70" s="152"/>
      <c r="AC70" s="152"/>
      <c r="AD70" s="152"/>
      <c r="AE70" s="152"/>
      <c r="AF70" s="152"/>
      <c r="AG70" s="152" t="s">
        <v>144</v>
      </c>
      <c r="AH70" s="152">
        <v>0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71">
        <v>25</v>
      </c>
      <c r="B71" s="172" t="s">
        <v>219</v>
      </c>
      <c r="C71" s="189" t="s">
        <v>220</v>
      </c>
      <c r="D71" s="173" t="s">
        <v>137</v>
      </c>
      <c r="E71" s="174">
        <v>9</v>
      </c>
      <c r="F71" s="175"/>
      <c r="G71" s="176">
        <f>ROUND(E71*F71,2)</f>
        <v>0</v>
      </c>
      <c r="H71" s="175"/>
      <c r="I71" s="176">
        <f>ROUND(E71*H71,2)</f>
        <v>0</v>
      </c>
      <c r="J71" s="175"/>
      <c r="K71" s="176">
        <f>ROUND(E71*J71,2)</f>
        <v>0</v>
      </c>
      <c r="L71" s="176">
        <v>21</v>
      </c>
      <c r="M71" s="176">
        <f>G71*(1+L71/100)</f>
        <v>0</v>
      </c>
      <c r="N71" s="176">
        <v>0</v>
      </c>
      <c r="O71" s="176">
        <f>ROUND(E71*N71,2)</f>
        <v>0</v>
      </c>
      <c r="P71" s="176">
        <v>2.7999999999999998E-4</v>
      </c>
      <c r="Q71" s="176">
        <f>ROUND(E71*P71,2)</f>
        <v>0</v>
      </c>
      <c r="R71" s="176" t="s">
        <v>174</v>
      </c>
      <c r="S71" s="176" t="s">
        <v>122</v>
      </c>
      <c r="T71" s="177" t="s">
        <v>122</v>
      </c>
      <c r="U71" s="161">
        <v>0.05</v>
      </c>
      <c r="V71" s="161">
        <f>ROUND(E71*U71,2)</f>
        <v>0.45</v>
      </c>
      <c r="W71" s="161"/>
      <c r="X71" s="161" t="s">
        <v>123</v>
      </c>
      <c r="Y71" s="152"/>
      <c r="Z71" s="152"/>
      <c r="AA71" s="152"/>
      <c r="AB71" s="152"/>
      <c r="AC71" s="152"/>
      <c r="AD71" s="152"/>
      <c r="AE71" s="152"/>
      <c r="AF71" s="152"/>
      <c r="AG71" s="152" t="s">
        <v>124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/>
      <c r="B72" s="160"/>
      <c r="C72" s="190" t="s">
        <v>500</v>
      </c>
      <c r="D72" s="162"/>
      <c r="E72" s="163">
        <v>7.2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2"/>
      <c r="Z72" s="152"/>
      <c r="AA72" s="152"/>
      <c r="AB72" s="152"/>
      <c r="AC72" s="152"/>
      <c r="AD72" s="152"/>
      <c r="AE72" s="152"/>
      <c r="AF72" s="152"/>
      <c r="AG72" s="152" t="s">
        <v>144</v>
      </c>
      <c r="AH72" s="152">
        <v>0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9"/>
      <c r="B73" s="160"/>
      <c r="C73" s="190" t="s">
        <v>501</v>
      </c>
      <c r="D73" s="162"/>
      <c r="E73" s="163">
        <v>1.8</v>
      </c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2"/>
      <c r="Z73" s="152"/>
      <c r="AA73" s="152"/>
      <c r="AB73" s="152"/>
      <c r="AC73" s="152"/>
      <c r="AD73" s="152"/>
      <c r="AE73" s="152"/>
      <c r="AF73" s="152"/>
      <c r="AG73" s="152" t="s">
        <v>144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 x14ac:dyDescent="0.2">
      <c r="A74" s="171">
        <v>26</v>
      </c>
      <c r="B74" s="172" t="s">
        <v>224</v>
      </c>
      <c r="C74" s="189" t="s">
        <v>225</v>
      </c>
      <c r="D74" s="173" t="s">
        <v>127</v>
      </c>
      <c r="E74" s="174">
        <v>1</v>
      </c>
      <c r="F74" s="175"/>
      <c r="G74" s="176">
        <f>ROUND(E74*F74,2)</f>
        <v>0</v>
      </c>
      <c r="H74" s="175"/>
      <c r="I74" s="176">
        <f>ROUND(E74*H74,2)</f>
        <v>0</v>
      </c>
      <c r="J74" s="175"/>
      <c r="K74" s="176">
        <f>ROUND(E74*J74,2)</f>
        <v>0</v>
      </c>
      <c r="L74" s="176">
        <v>21</v>
      </c>
      <c r="M74" s="176">
        <f>G74*(1+L74/100)</f>
        <v>0</v>
      </c>
      <c r="N74" s="176">
        <v>0</v>
      </c>
      <c r="O74" s="176">
        <f>ROUND(E74*N74,2)</f>
        <v>0</v>
      </c>
      <c r="P74" s="176">
        <v>0</v>
      </c>
      <c r="Q74" s="176">
        <f>ROUND(E74*P74,2)</f>
        <v>0</v>
      </c>
      <c r="R74" s="176" t="s">
        <v>174</v>
      </c>
      <c r="S74" s="176" t="s">
        <v>122</v>
      </c>
      <c r="T74" s="177" t="s">
        <v>122</v>
      </c>
      <c r="U74" s="161">
        <v>0.18</v>
      </c>
      <c r="V74" s="161">
        <f>ROUND(E74*U74,2)</f>
        <v>0.18</v>
      </c>
      <c r="W74" s="161"/>
      <c r="X74" s="161" t="s">
        <v>123</v>
      </c>
      <c r="Y74" s="152"/>
      <c r="Z74" s="152"/>
      <c r="AA74" s="152"/>
      <c r="AB74" s="152"/>
      <c r="AC74" s="152"/>
      <c r="AD74" s="152"/>
      <c r="AE74" s="152"/>
      <c r="AF74" s="152"/>
      <c r="AG74" s="152" t="s">
        <v>124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9"/>
      <c r="B75" s="160"/>
      <c r="C75" s="190" t="s">
        <v>502</v>
      </c>
      <c r="D75" s="162"/>
      <c r="E75" s="163">
        <v>1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52"/>
      <c r="Z75" s="152"/>
      <c r="AA75" s="152"/>
      <c r="AB75" s="152"/>
      <c r="AC75" s="152"/>
      <c r="AD75" s="152"/>
      <c r="AE75" s="152"/>
      <c r="AF75" s="152"/>
      <c r="AG75" s="152" t="s">
        <v>144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ht="22.5" outlineLevel="1" x14ac:dyDescent="0.2">
      <c r="A76" s="178">
        <v>27</v>
      </c>
      <c r="B76" s="179" t="s">
        <v>226</v>
      </c>
      <c r="C76" s="188" t="s">
        <v>227</v>
      </c>
      <c r="D76" s="180" t="s">
        <v>127</v>
      </c>
      <c r="E76" s="181">
        <v>4</v>
      </c>
      <c r="F76" s="182"/>
      <c r="G76" s="183">
        <f>ROUND(E76*F76,2)</f>
        <v>0</v>
      </c>
      <c r="H76" s="182"/>
      <c r="I76" s="183">
        <f>ROUND(E76*H76,2)</f>
        <v>0</v>
      </c>
      <c r="J76" s="182"/>
      <c r="K76" s="183">
        <f>ROUND(E76*J76,2)</f>
        <v>0</v>
      </c>
      <c r="L76" s="183">
        <v>21</v>
      </c>
      <c r="M76" s="183">
        <f>G76*(1+L76/100)</f>
        <v>0</v>
      </c>
      <c r="N76" s="183">
        <v>3.0000000000000001E-5</v>
      </c>
      <c r="O76" s="183">
        <f>ROUND(E76*N76,2)</f>
        <v>0</v>
      </c>
      <c r="P76" s="183">
        <v>0</v>
      </c>
      <c r="Q76" s="183">
        <f>ROUND(E76*P76,2)</f>
        <v>0</v>
      </c>
      <c r="R76" s="183" t="s">
        <v>174</v>
      </c>
      <c r="S76" s="183" t="s">
        <v>122</v>
      </c>
      <c r="T76" s="184" t="s">
        <v>122</v>
      </c>
      <c r="U76" s="161">
        <v>0.27</v>
      </c>
      <c r="V76" s="161">
        <f>ROUND(E76*U76,2)</f>
        <v>1.08</v>
      </c>
      <c r="W76" s="161"/>
      <c r="X76" s="161" t="s">
        <v>123</v>
      </c>
      <c r="Y76" s="152"/>
      <c r="Z76" s="152"/>
      <c r="AA76" s="152"/>
      <c r="AB76" s="152"/>
      <c r="AC76" s="152"/>
      <c r="AD76" s="152"/>
      <c r="AE76" s="152"/>
      <c r="AF76" s="152"/>
      <c r="AG76" s="152" t="s">
        <v>124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33.75" outlineLevel="1" x14ac:dyDescent="0.2">
      <c r="A77" s="178">
        <v>28</v>
      </c>
      <c r="B77" s="179" t="s">
        <v>231</v>
      </c>
      <c r="C77" s="188" t="s">
        <v>232</v>
      </c>
      <c r="D77" s="180" t="s">
        <v>127</v>
      </c>
      <c r="E77" s="181">
        <v>5</v>
      </c>
      <c r="F77" s="182"/>
      <c r="G77" s="183">
        <f>ROUND(E77*F77,2)</f>
        <v>0</v>
      </c>
      <c r="H77" s="182"/>
      <c r="I77" s="183">
        <f>ROUND(E77*H77,2)</f>
        <v>0</v>
      </c>
      <c r="J77" s="182"/>
      <c r="K77" s="183">
        <f>ROUND(E77*J77,2)</f>
        <v>0</v>
      </c>
      <c r="L77" s="183">
        <v>21</v>
      </c>
      <c r="M77" s="183">
        <f>G77*(1+L77/100)</f>
        <v>0</v>
      </c>
      <c r="N77" s="183">
        <v>0</v>
      </c>
      <c r="O77" s="183">
        <f>ROUND(E77*N77,2)</f>
        <v>0</v>
      </c>
      <c r="P77" s="183">
        <v>0</v>
      </c>
      <c r="Q77" s="183">
        <f>ROUND(E77*P77,2)</f>
        <v>0</v>
      </c>
      <c r="R77" s="183" t="s">
        <v>174</v>
      </c>
      <c r="S77" s="183" t="s">
        <v>122</v>
      </c>
      <c r="T77" s="184" t="s">
        <v>122</v>
      </c>
      <c r="U77" s="161">
        <v>0.02</v>
      </c>
      <c r="V77" s="161">
        <f>ROUND(E77*U77,2)</f>
        <v>0.1</v>
      </c>
      <c r="W77" s="161"/>
      <c r="X77" s="161" t="s">
        <v>123</v>
      </c>
      <c r="Y77" s="152"/>
      <c r="Z77" s="152"/>
      <c r="AA77" s="152"/>
      <c r="AB77" s="152"/>
      <c r="AC77" s="152"/>
      <c r="AD77" s="152"/>
      <c r="AE77" s="152"/>
      <c r="AF77" s="152"/>
      <c r="AG77" s="152" t="s">
        <v>124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ht="22.5" outlineLevel="1" x14ac:dyDescent="0.2">
      <c r="A78" s="171">
        <v>29</v>
      </c>
      <c r="B78" s="172" t="s">
        <v>233</v>
      </c>
      <c r="C78" s="189" t="s">
        <v>234</v>
      </c>
      <c r="D78" s="173" t="s">
        <v>137</v>
      </c>
      <c r="E78" s="174">
        <v>12.5</v>
      </c>
      <c r="F78" s="175"/>
      <c r="G78" s="176">
        <f>ROUND(E78*F78,2)</f>
        <v>0</v>
      </c>
      <c r="H78" s="175"/>
      <c r="I78" s="176">
        <f>ROUND(E78*H78,2)</f>
        <v>0</v>
      </c>
      <c r="J78" s="175"/>
      <c r="K78" s="176">
        <f>ROUND(E78*J78,2)</f>
        <v>0</v>
      </c>
      <c r="L78" s="176">
        <v>21</v>
      </c>
      <c r="M78" s="176">
        <f>G78*(1+L78/100)</f>
        <v>0</v>
      </c>
      <c r="N78" s="176">
        <v>4.0099999999999997E-3</v>
      </c>
      <c r="O78" s="176">
        <f>ROUND(E78*N78,2)</f>
        <v>0.05</v>
      </c>
      <c r="P78" s="176">
        <v>0</v>
      </c>
      <c r="Q78" s="176">
        <f>ROUND(E78*P78,2)</f>
        <v>0</v>
      </c>
      <c r="R78" s="176" t="s">
        <v>174</v>
      </c>
      <c r="S78" s="176" t="s">
        <v>122</v>
      </c>
      <c r="T78" s="177" t="s">
        <v>122</v>
      </c>
      <c r="U78" s="161">
        <v>0.54290000000000005</v>
      </c>
      <c r="V78" s="161">
        <f>ROUND(E78*U78,2)</f>
        <v>6.79</v>
      </c>
      <c r="W78" s="161"/>
      <c r="X78" s="161" t="s">
        <v>123</v>
      </c>
      <c r="Y78" s="152"/>
      <c r="Z78" s="152"/>
      <c r="AA78" s="152"/>
      <c r="AB78" s="152"/>
      <c r="AC78" s="152"/>
      <c r="AD78" s="152"/>
      <c r="AE78" s="152"/>
      <c r="AF78" s="152"/>
      <c r="AG78" s="152" t="s">
        <v>182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9"/>
      <c r="B79" s="160"/>
      <c r="C79" s="262" t="s">
        <v>235</v>
      </c>
      <c r="D79" s="263"/>
      <c r="E79" s="263"/>
      <c r="F79" s="263"/>
      <c r="G79" s="263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52"/>
      <c r="Z79" s="152"/>
      <c r="AA79" s="152"/>
      <c r="AB79" s="152"/>
      <c r="AC79" s="152"/>
      <c r="AD79" s="152"/>
      <c r="AE79" s="152"/>
      <c r="AF79" s="152"/>
      <c r="AG79" s="152" t="s">
        <v>151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9"/>
      <c r="B80" s="160"/>
      <c r="C80" s="260" t="s">
        <v>175</v>
      </c>
      <c r="D80" s="261"/>
      <c r="E80" s="261"/>
      <c r="F80" s="261"/>
      <c r="G80" s="2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52"/>
      <c r="Z80" s="152"/>
      <c r="AA80" s="152"/>
      <c r="AB80" s="152"/>
      <c r="AC80" s="152"/>
      <c r="AD80" s="152"/>
      <c r="AE80" s="152"/>
      <c r="AF80" s="152"/>
      <c r="AG80" s="152" t="s">
        <v>151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9"/>
      <c r="B81" s="160"/>
      <c r="C81" s="190" t="s">
        <v>503</v>
      </c>
      <c r="D81" s="162"/>
      <c r="E81" s="163">
        <v>12.5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2"/>
      <c r="Z81" s="152"/>
      <c r="AA81" s="152"/>
      <c r="AB81" s="152"/>
      <c r="AC81" s="152"/>
      <c r="AD81" s="152"/>
      <c r="AE81" s="152"/>
      <c r="AF81" s="152"/>
      <c r="AG81" s="152" t="s">
        <v>144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 x14ac:dyDescent="0.2">
      <c r="A82" s="171">
        <v>30</v>
      </c>
      <c r="B82" s="172" t="s">
        <v>245</v>
      </c>
      <c r="C82" s="189" t="s">
        <v>246</v>
      </c>
      <c r="D82" s="173" t="s">
        <v>137</v>
      </c>
      <c r="E82" s="174">
        <v>4</v>
      </c>
      <c r="F82" s="175"/>
      <c r="G82" s="176">
        <f>ROUND(E82*F82,2)</f>
        <v>0</v>
      </c>
      <c r="H82" s="175"/>
      <c r="I82" s="176">
        <f>ROUND(E82*H82,2)</f>
        <v>0</v>
      </c>
      <c r="J82" s="175"/>
      <c r="K82" s="176">
        <f>ROUND(E82*J82,2)</f>
        <v>0</v>
      </c>
      <c r="L82" s="176">
        <v>21</v>
      </c>
      <c r="M82" s="176">
        <f>G82*(1+L82/100)</f>
        <v>0</v>
      </c>
      <c r="N82" s="176">
        <v>5.0000000000000002E-5</v>
      </c>
      <c r="O82" s="176">
        <f>ROUND(E82*N82,2)</f>
        <v>0</v>
      </c>
      <c r="P82" s="176">
        <v>0</v>
      </c>
      <c r="Q82" s="176">
        <f>ROUND(E82*P82,2)</f>
        <v>0</v>
      </c>
      <c r="R82" s="176" t="s">
        <v>174</v>
      </c>
      <c r="S82" s="176" t="s">
        <v>122</v>
      </c>
      <c r="T82" s="177" t="s">
        <v>122</v>
      </c>
      <c r="U82" s="161">
        <v>0.13</v>
      </c>
      <c r="V82" s="161">
        <f>ROUND(E82*U82,2)</f>
        <v>0.52</v>
      </c>
      <c r="W82" s="161"/>
      <c r="X82" s="161" t="s">
        <v>123</v>
      </c>
      <c r="Y82" s="152"/>
      <c r="Z82" s="152"/>
      <c r="AA82" s="152"/>
      <c r="AB82" s="152"/>
      <c r="AC82" s="152"/>
      <c r="AD82" s="152"/>
      <c r="AE82" s="152"/>
      <c r="AF82" s="152"/>
      <c r="AG82" s="152" t="s">
        <v>182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9"/>
      <c r="B83" s="160"/>
      <c r="C83" s="262" t="s">
        <v>247</v>
      </c>
      <c r="D83" s="263"/>
      <c r="E83" s="263"/>
      <c r="F83" s="263"/>
      <c r="G83" s="263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52"/>
      <c r="Z83" s="152"/>
      <c r="AA83" s="152"/>
      <c r="AB83" s="152"/>
      <c r="AC83" s="152"/>
      <c r="AD83" s="152"/>
      <c r="AE83" s="152"/>
      <c r="AF83" s="152"/>
      <c r="AG83" s="152" t="s">
        <v>151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9"/>
      <c r="B84" s="160"/>
      <c r="C84" s="190" t="s">
        <v>504</v>
      </c>
      <c r="D84" s="162"/>
      <c r="E84" s="163">
        <v>4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52"/>
      <c r="Z84" s="152"/>
      <c r="AA84" s="152"/>
      <c r="AB84" s="152"/>
      <c r="AC84" s="152"/>
      <c r="AD84" s="152"/>
      <c r="AE84" s="152"/>
      <c r="AF84" s="152"/>
      <c r="AG84" s="152" t="s">
        <v>144</v>
      </c>
      <c r="AH84" s="152">
        <v>0</v>
      </c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71">
        <v>31</v>
      </c>
      <c r="B85" s="172" t="s">
        <v>250</v>
      </c>
      <c r="C85" s="189" t="s">
        <v>251</v>
      </c>
      <c r="D85" s="173" t="s">
        <v>137</v>
      </c>
      <c r="E85" s="174">
        <v>4</v>
      </c>
      <c r="F85" s="175"/>
      <c r="G85" s="176">
        <f>ROUND(E85*F85,2)</f>
        <v>0</v>
      </c>
      <c r="H85" s="175"/>
      <c r="I85" s="176">
        <f>ROUND(E85*H85,2)</f>
        <v>0</v>
      </c>
      <c r="J85" s="175"/>
      <c r="K85" s="176">
        <f>ROUND(E85*J85,2)</f>
        <v>0</v>
      </c>
      <c r="L85" s="176">
        <v>21</v>
      </c>
      <c r="M85" s="176">
        <f>G85*(1+L85/100)</f>
        <v>0</v>
      </c>
      <c r="N85" s="176">
        <v>0</v>
      </c>
      <c r="O85" s="176">
        <f>ROUND(E85*N85,2)</f>
        <v>0</v>
      </c>
      <c r="P85" s="176">
        <v>0</v>
      </c>
      <c r="Q85" s="176">
        <f>ROUND(E85*P85,2)</f>
        <v>0</v>
      </c>
      <c r="R85" s="176" t="s">
        <v>174</v>
      </c>
      <c r="S85" s="176" t="s">
        <v>122</v>
      </c>
      <c r="T85" s="177" t="s">
        <v>122</v>
      </c>
      <c r="U85" s="161">
        <v>0.14000000000000001</v>
      </c>
      <c r="V85" s="161">
        <f>ROUND(E85*U85,2)</f>
        <v>0.56000000000000005</v>
      </c>
      <c r="W85" s="161"/>
      <c r="X85" s="161" t="s">
        <v>123</v>
      </c>
      <c r="Y85" s="152"/>
      <c r="Z85" s="152"/>
      <c r="AA85" s="152"/>
      <c r="AB85" s="152"/>
      <c r="AC85" s="152"/>
      <c r="AD85" s="152"/>
      <c r="AE85" s="152"/>
      <c r="AF85" s="152"/>
      <c r="AG85" s="152" t="s">
        <v>182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9"/>
      <c r="B86" s="160"/>
      <c r="C86" s="190" t="s">
        <v>505</v>
      </c>
      <c r="D86" s="162"/>
      <c r="E86" s="163">
        <v>4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1"/>
      <c r="Y86" s="152"/>
      <c r="Z86" s="152"/>
      <c r="AA86" s="152"/>
      <c r="AB86" s="152"/>
      <c r="AC86" s="152"/>
      <c r="AD86" s="152"/>
      <c r="AE86" s="152"/>
      <c r="AF86" s="152"/>
      <c r="AG86" s="152" t="s">
        <v>144</v>
      </c>
      <c r="AH86" s="152">
        <v>5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78">
        <v>32</v>
      </c>
      <c r="B87" s="179" t="s">
        <v>254</v>
      </c>
      <c r="C87" s="188" t="s">
        <v>255</v>
      </c>
      <c r="D87" s="180" t="s">
        <v>127</v>
      </c>
      <c r="E87" s="181">
        <v>7</v>
      </c>
      <c r="F87" s="182"/>
      <c r="G87" s="183">
        <f>ROUND(E87*F87,2)</f>
        <v>0</v>
      </c>
      <c r="H87" s="182"/>
      <c r="I87" s="183">
        <f>ROUND(E87*H87,2)</f>
        <v>0</v>
      </c>
      <c r="J87" s="182"/>
      <c r="K87" s="183">
        <f>ROUND(E87*J87,2)</f>
        <v>0</v>
      </c>
      <c r="L87" s="183">
        <v>21</v>
      </c>
      <c r="M87" s="183">
        <f>G87*(1+L87/100)</f>
        <v>0</v>
      </c>
      <c r="N87" s="183">
        <v>0</v>
      </c>
      <c r="O87" s="183">
        <f>ROUND(E87*N87,2)</f>
        <v>0</v>
      </c>
      <c r="P87" s="183">
        <v>0</v>
      </c>
      <c r="Q87" s="183">
        <f>ROUND(E87*P87,2)</f>
        <v>0</v>
      </c>
      <c r="R87" s="183" t="s">
        <v>174</v>
      </c>
      <c r="S87" s="183" t="s">
        <v>122</v>
      </c>
      <c r="T87" s="184" t="s">
        <v>122</v>
      </c>
      <c r="U87" s="161">
        <v>0.42499999999999999</v>
      </c>
      <c r="V87" s="161">
        <f>ROUND(E87*U87,2)</f>
        <v>2.98</v>
      </c>
      <c r="W87" s="161"/>
      <c r="X87" s="161" t="s">
        <v>123</v>
      </c>
      <c r="Y87" s="152"/>
      <c r="Z87" s="152"/>
      <c r="AA87" s="152"/>
      <c r="AB87" s="152"/>
      <c r="AC87" s="152"/>
      <c r="AD87" s="152"/>
      <c r="AE87" s="152"/>
      <c r="AF87" s="152"/>
      <c r="AG87" s="152" t="s">
        <v>182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ht="22.5" outlineLevel="1" x14ac:dyDescent="0.2">
      <c r="A88" s="178">
        <v>33</v>
      </c>
      <c r="B88" s="179" t="s">
        <v>259</v>
      </c>
      <c r="C88" s="188" t="s">
        <v>260</v>
      </c>
      <c r="D88" s="180" t="s">
        <v>127</v>
      </c>
      <c r="E88" s="181">
        <v>7</v>
      </c>
      <c r="F88" s="182"/>
      <c r="G88" s="183">
        <f>ROUND(E88*F88,2)</f>
        <v>0</v>
      </c>
      <c r="H88" s="182"/>
      <c r="I88" s="183">
        <f>ROUND(E88*H88,2)</f>
        <v>0</v>
      </c>
      <c r="J88" s="182"/>
      <c r="K88" s="183">
        <f>ROUND(E88*J88,2)</f>
        <v>0</v>
      </c>
      <c r="L88" s="183">
        <v>21</v>
      </c>
      <c r="M88" s="183">
        <f>G88*(1+L88/100)</f>
        <v>0</v>
      </c>
      <c r="N88" s="183">
        <v>1.8000000000000001E-4</v>
      </c>
      <c r="O88" s="183">
        <f>ROUND(E88*N88,2)</f>
        <v>0</v>
      </c>
      <c r="P88" s="183">
        <v>0</v>
      </c>
      <c r="Q88" s="183">
        <f>ROUND(E88*P88,2)</f>
        <v>0</v>
      </c>
      <c r="R88" s="183" t="s">
        <v>174</v>
      </c>
      <c r="S88" s="183" t="s">
        <v>122</v>
      </c>
      <c r="T88" s="184" t="s">
        <v>122</v>
      </c>
      <c r="U88" s="161">
        <v>0.25</v>
      </c>
      <c r="V88" s="161">
        <f>ROUND(E88*U88,2)</f>
        <v>1.75</v>
      </c>
      <c r="W88" s="161"/>
      <c r="X88" s="161" t="s">
        <v>123</v>
      </c>
      <c r="Y88" s="152"/>
      <c r="Z88" s="152"/>
      <c r="AA88" s="152"/>
      <c r="AB88" s="152"/>
      <c r="AC88" s="152"/>
      <c r="AD88" s="152"/>
      <c r="AE88" s="152"/>
      <c r="AF88" s="152"/>
      <c r="AG88" s="152" t="s">
        <v>124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71">
        <v>34</v>
      </c>
      <c r="B89" s="172" t="s">
        <v>271</v>
      </c>
      <c r="C89" s="189" t="s">
        <v>272</v>
      </c>
      <c r="D89" s="173" t="s">
        <v>137</v>
      </c>
      <c r="E89" s="174">
        <v>12.5</v>
      </c>
      <c r="F89" s="175"/>
      <c r="G89" s="176">
        <f>ROUND(E89*F89,2)</f>
        <v>0</v>
      </c>
      <c r="H89" s="175"/>
      <c r="I89" s="176">
        <f>ROUND(E89*H89,2)</f>
        <v>0</v>
      </c>
      <c r="J89" s="175"/>
      <c r="K89" s="176">
        <f>ROUND(E89*J89,2)</f>
        <v>0</v>
      </c>
      <c r="L89" s="176">
        <v>21</v>
      </c>
      <c r="M89" s="176">
        <f>G89*(1+L89/100)</f>
        <v>0</v>
      </c>
      <c r="N89" s="176">
        <v>0</v>
      </c>
      <c r="O89" s="176">
        <f>ROUND(E89*N89,2)</f>
        <v>0</v>
      </c>
      <c r="P89" s="176">
        <v>0</v>
      </c>
      <c r="Q89" s="176">
        <f>ROUND(E89*P89,2)</f>
        <v>0</v>
      </c>
      <c r="R89" s="176" t="s">
        <v>174</v>
      </c>
      <c r="S89" s="176" t="s">
        <v>122</v>
      </c>
      <c r="T89" s="177" t="s">
        <v>122</v>
      </c>
      <c r="U89" s="161">
        <v>0.04</v>
      </c>
      <c r="V89" s="161">
        <f>ROUND(E89*U89,2)</f>
        <v>0.5</v>
      </c>
      <c r="W89" s="161"/>
      <c r="X89" s="161" t="s">
        <v>123</v>
      </c>
      <c r="Y89" s="152"/>
      <c r="Z89" s="152"/>
      <c r="AA89" s="152"/>
      <c r="AB89" s="152"/>
      <c r="AC89" s="152"/>
      <c r="AD89" s="152"/>
      <c r="AE89" s="152"/>
      <c r="AF89" s="152"/>
      <c r="AG89" s="152" t="s">
        <v>182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59"/>
      <c r="B90" s="160"/>
      <c r="C90" s="190" t="s">
        <v>506</v>
      </c>
      <c r="D90" s="162"/>
      <c r="E90" s="163">
        <v>12.5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52"/>
      <c r="Z90" s="152"/>
      <c r="AA90" s="152"/>
      <c r="AB90" s="152"/>
      <c r="AC90" s="152"/>
      <c r="AD90" s="152"/>
      <c r="AE90" s="152"/>
      <c r="AF90" s="152"/>
      <c r="AG90" s="152" t="s">
        <v>144</v>
      </c>
      <c r="AH90" s="152">
        <v>5</v>
      </c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71">
        <v>35</v>
      </c>
      <c r="B91" s="172" t="s">
        <v>274</v>
      </c>
      <c r="C91" s="189" t="s">
        <v>275</v>
      </c>
      <c r="D91" s="173" t="s">
        <v>137</v>
      </c>
      <c r="E91" s="174">
        <v>12.5</v>
      </c>
      <c r="F91" s="175"/>
      <c r="G91" s="176">
        <f>ROUND(E91*F91,2)</f>
        <v>0</v>
      </c>
      <c r="H91" s="175"/>
      <c r="I91" s="176">
        <f>ROUND(E91*H91,2)</f>
        <v>0</v>
      </c>
      <c r="J91" s="175"/>
      <c r="K91" s="176">
        <f>ROUND(E91*J91,2)</f>
        <v>0</v>
      </c>
      <c r="L91" s="176">
        <v>21</v>
      </c>
      <c r="M91" s="176">
        <f>G91*(1+L91/100)</f>
        <v>0</v>
      </c>
      <c r="N91" s="176">
        <v>1.0000000000000001E-5</v>
      </c>
      <c r="O91" s="176">
        <f>ROUND(E91*N91,2)</f>
        <v>0</v>
      </c>
      <c r="P91" s="176">
        <v>0</v>
      </c>
      <c r="Q91" s="176">
        <f>ROUND(E91*P91,2)</f>
        <v>0</v>
      </c>
      <c r="R91" s="176" t="s">
        <v>174</v>
      </c>
      <c r="S91" s="176" t="s">
        <v>122</v>
      </c>
      <c r="T91" s="177" t="s">
        <v>122</v>
      </c>
      <c r="U91" s="161">
        <v>6.2E-2</v>
      </c>
      <c r="V91" s="161">
        <f>ROUND(E91*U91,2)</f>
        <v>0.78</v>
      </c>
      <c r="W91" s="161"/>
      <c r="X91" s="161" t="s">
        <v>123</v>
      </c>
      <c r="Y91" s="152"/>
      <c r="Z91" s="152"/>
      <c r="AA91" s="152"/>
      <c r="AB91" s="152"/>
      <c r="AC91" s="152"/>
      <c r="AD91" s="152"/>
      <c r="AE91" s="152"/>
      <c r="AF91" s="152"/>
      <c r="AG91" s="152" t="s">
        <v>182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9"/>
      <c r="B92" s="160"/>
      <c r="C92" s="190" t="s">
        <v>507</v>
      </c>
      <c r="D92" s="162"/>
      <c r="E92" s="163">
        <v>12.5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52"/>
      <c r="Z92" s="152"/>
      <c r="AA92" s="152"/>
      <c r="AB92" s="152"/>
      <c r="AC92" s="152"/>
      <c r="AD92" s="152"/>
      <c r="AE92" s="152"/>
      <c r="AF92" s="152"/>
      <c r="AG92" s="152" t="s">
        <v>144</v>
      </c>
      <c r="AH92" s="152">
        <v>5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78">
        <v>36</v>
      </c>
      <c r="B93" s="179" t="s">
        <v>278</v>
      </c>
      <c r="C93" s="188" t="s">
        <v>279</v>
      </c>
      <c r="D93" s="180" t="s">
        <v>127</v>
      </c>
      <c r="E93" s="181">
        <v>1</v>
      </c>
      <c r="F93" s="182"/>
      <c r="G93" s="183">
        <f>ROUND(E93*F93,2)</f>
        <v>0</v>
      </c>
      <c r="H93" s="182"/>
      <c r="I93" s="183">
        <f>ROUND(E93*H93,2)</f>
        <v>0</v>
      </c>
      <c r="J93" s="182"/>
      <c r="K93" s="183">
        <f>ROUND(E93*J93,2)</f>
        <v>0</v>
      </c>
      <c r="L93" s="183">
        <v>21</v>
      </c>
      <c r="M93" s="183">
        <f>G93*(1+L93/100)</f>
        <v>0</v>
      </c>
      <c r="N93" s="183">
        <v>0</v>
      </c>
      <c r="O93" s="183">
        <f>ROUND(E93*N93,2)</f>
        <v>0</v>
      </c>
      <c r="P93" s="183">
        <v>0</v>
      </c>
      <c r="Q93" s="183">
        <f>ROUND(E93*P93,2)</f>
        <v>0</v>
      </c>
      <c r="R93" s="183" t="s">
        <v>204</v>
      </c>
      <c r="S93" s="183" t="s">
        <v>122</v>
      </c>
      <c r="T93" s="184" t="s">
        <v>122</v>
      </c>
      <c r="U93" s="161">
        <v>0</v>
      </c>
      <c r="V93" s="161">
        <f>ROUND(E93*U93,2)</f>
        <v>0</v>
      </c>
      <c r="W93" s="161"/>
      <c r="X93" s="161" t="s">
        <v>205</v>
      </c>
      <c r="Y93" s="152"/>
      <c r="Z93" s="152"/>
      <c r="AA93" s="152"/>
      <c r="AB93" s="152"/>
      <c r="AC93" s="152"/>
      <c r="AD93" s="152"/>
      <c r="AE93" s="152"/>
      <c r="AF93" s="152"/>
      <c r="AG93" s="152" t="s">
        <v>206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ht="33.75" outlineLevel="1" x14ac:dyDescent="0.2">
      <c r="A94" s="171">
        <v>37</v>
      </c>
      <c r="B94" s="172" t="s">
        <v>280</v>
      </c>
      <c r="C94" s="189" t="s">
        <v>281</v>
      </c>
      <c r="D94" s="173" t="s">
        <v>137</v>
      </c>
      <c r="E94" s="174">
        <v>4</v>
      </c>
      <c r="F94" s="175"/>
      <c r="G94" s="176">
        <f>ROUND(E94*F94,2)</f>
        <v>0</v>
      </c>
      <c r="H94" s="175"/>
      <c r="I94" s="176">
        <f>ROUND(E94*H94,2)</f>
        <v>0</v>
      </c>
      <c r="J94" s="175"/>
      <c r="K94" s="176">
        <f>ROUND(E94*J94,2)</f>
        <v>0</v>
      </c>
      <c r="L94" s="176">
        <v>21</v>
      </c>
      <c r="M94" s="176">
        <f>G94*(1+L94/100)</f>
        <v>0</v>
      </c>
      <c r="N94" s="176">
        <v>2.7E-4</v>
      </c>
      <c r="O94" s="176">
        <f>ROUND(E94*N94,2)</f>
        <v>0</v>
      </c>
      <c r="P94" s="176">
        <v>0</v>
      </c>
      <c r="Q94" s="176">
        <f>ROUND(E94*P94,2)</f>
        <v>0</v>
      </c>
      <c r="R94" s="176" t="s">
        <v>204</v>
      </c>
      <c r="S94" s="176" t="s">
        <v>122</v>
      </c>
      <c r="T94" s="177" t="s">
        <v>122</v>
      </c>
      <c r="U94" s="161">
        <v>0</v>
      </c>
      <c r="V94" s="161">
        <f>ROUND(E94*U94,2)</f>
        <v>0</v>
      </c>
      <c r="W94" s="161"/>
      <c r="X94" s="161" t="s">
        <v>205</v>
      </c>
      <c r="Y94" s="152"/>
      <c r="Z94" s="152"/>
      <c r="AA94" s="152"/>
      <c r="AB94" s="152"/>
      <c r="AC94" s="152"/>
      <c r="AD94" s="152"/>
      <c r="AE94" s="152"/>
      <c r="AF94" s="152"/>
      <c r="AG94" s="152" t="s">
        <v>282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9"/>
      <c r="B95" s="160"/>
      <c r="C95" s="190" t="s">
        <v>504</v>
      </c>
      <c r="D95" s="162"/>
      <c r="E95" s="163">
        <v>4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2"/>
      <c r="Z95" s="152"/>
      <c r="AA95" s="152"/>
      <c r="AB95" s="152"/>
      <c r="AC95" s="152"/>
      <c r="AD95" s="152"/>
      <c r="AE95" s="152"/>
      <c r="AF95" s="152"/>
      <c r="AG95" s="152" t="s">
        <v>144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71">
        <v>38</v>
      </c>
      <c r="B96" s="172" t="s">
        <v>285</v>
      </c>
      <c r="C96" s="189" t="s">
        <v>286</v>
      </c>
      <c r="D96" s="173" t="s">
        <v>211</v>
      </c>
      <c r="E96" s="174">
        <v>5.4309999999999997E-2</v>
      </c>
      <c r="F96" s="175"/>
      <c r="G96" s="176">
        <f>ROUND(E96*F96,2)</f>
        <v>0</v>
      </c>
      <c r="H96" s="175"/>
      <c r="I96" s="176">
        <f>ROUND(E96*H96,2)</f>
        <v>0</v>
      </c>
      <c r="J96" s="175"/>
      <c r="K96" s="176">
        <f>ROUND(E96*J96,2)</f>
        <v>0</v>
      </c>
      <c r="L96" s="176">
        <v>21</v>
      </c>
      <c r="M96" s="176">
        <f>G96*(1+L96/100)</f>
        <v>0</v>
      </c>
      <c r="N96" s="176">
        <v>0</v>
      </c>
      <c r="O96" s="176">
        <f>ROUND(E96*N96,2)</f>
        <v>0</v>
      </c>
      <c r="P96" s="176">
        <v>0</v>
      </c>
      <c r="Q96" s="176">
        <f>ROUND(E96*P96,2)</f>
        <v>0</v>
      </c>
      <c r="R96" s="176" t="s">
        <v>174</v>
      </c>
      <c r="S96" s="176" t="s">
        <v>122</v>
      </c>
      <c r="T96" s="177" t="s">
        <v>122</v>
      </c>
      <c r="U96" s="161">
        <v>1.327</v>
      </c>
      <c r="V96" s="161">
        <f>ROUND(E96*U96,2)</f>
        <v>7.0000000000000007E-2</v>
      </c>
      <c r="W96" s="161"/>
      <c r="X96" s="161" t="s">
        <v>212</v>
      </c>
      <c r="Y96" s="152"/>
      <c r="Z96" s="152"/>
      <c r="AA96" s="152"/>
      <c r="AB96" s="152"/>
      <c r="AC96" s="152"/>
      <c r="AD96" s="152"/>
      <c r="AE96" s="152"/>
      <c r="AF96" s="152"/>
      <c r="AG96" s="152" t="s">
        <v>213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9"/>
      <c r="B97" s="160"/>
      <c r="C97" s="258" t="s">
        <v>287</v>
      </c>
      <c r="D97" s="259"/>
      <c r="E97" s="259"/>
      <c r="F97" s="259"/>
      <c r="G97" s="259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52"/>
      <c r="Z97" s="152"/>
      <c r="AA97" s="152"/>
      <c r="AB97" s="152"/>
      <c r="AC97" s="152"/>
      <c r="AD97" s="152"/>
      <c r="AE97" s="152"/>
      <c r="AF97" s="152"/>
      <c r="AG97" s="152" t="s">
        <v>142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x14ac:dyDescent="0.2">
      <c r="A98" s="165" t="s">
        <v>116</v>
      </c>
      <c r="B98" s="166" t="s">
        <v>76</v>
      </c>
      <c r="C98" s="187" t="s">
        <v>77</v>
      </c>
      <c r="D98" s="167"/>
      <c r="E98" s="168"/>
      <c r="F98" s="169"/>
      <c r="G98" s="169">
        <f>SUMIF(AG99:AG139,"&lt;&gt;NOR",G99:G139)</f>
        <v>0</v>
      </c>
      <c r="H98" s="169"/>
      <c r="I98" s="169">
        <f>SUM(I99:I139)</f>
        <v>0</v>
      </c>
      <c r="J98" s="169"/>
      <c r="K98" s="169">
        <f>SUM(K99:K139)</f>
        <v>0</v>
      </c>
      <c r="L98" s="169"/>
      <c r="M98" s="169">
        <f>SUM(M99:M139)</f>
        <v>0</v>
      </c>
      <c r="N98" s="169"/>
      <c r="O98" s="169">
        <f>SUM(O99:O139)</f>
        <v>0.1</v>
      </c>
      <c r="P98" s="169"/>
      <c r="Q98" s="169">
        <f>SUM(Q99:Q139)</f>
        <v>0.25</v>
      </c>
      <c r="R98" s="169"/>
      <c r="S98" s="169"/>
      <c r="T98" s="170"/>
      <c r="U98" s="164"/>
      <c r="V98" s="164">
        <f>SUM(V99:V139)</f>
        <v>18.72</v>
      </c>
      <c r="W98" s="164"/>
      <c r="X98" s="164"/>
      <c r="AG98" t="s">
        <v>117</v>
      </c>
    </row>
    <row r="99" spans="1:60" outlineLevel="1" x14ac:dyDescent="0.2">
      <c r="A99" s="171">
        <v>39</v>
      </c>
      <c r="B99" s="172" t="s">
        <v>508</v>
      </c>
      <c r="C99" s="189" t="s">
        <v>509</v>
      </c>
      <c r="D99" s="173" t="s">
        <v>290</v>
      </c>
      <c r="E99" s="174">
        <v>2</v>
      </c>
      <c r="F99" s="175"/>
      <c r="G99" s="176">
        <f>ROUND(E99*F99,2)</f>
        <v>0</v>
      </c>
      <c r="H99" s="175"/>
      <c r="I99" s="176">
        <f>ROUND(E99*H99,2)</f>
        <v>0</v>
      </c>
      <c r="J99" s="175"/>
      <c r="K99" s="176">
        <f>ROUND(E99*J99,2)</f>
        <v>0</v>
      </c>
      <c r="L99" s="176">
        <v>21</v>
      </c>
      <c r="M99" s="176">
        <f>G99*(1+L99/100)</f>
        <v>0</v>
      </c>
      <c r="N99" s="176">
        <v>0</v>
      </c>
      <c r="O99" s="176">
        <f>ROUND(E99*N99,2)</f>
        <v>0</v>
      </c>
      <c r="P99" s="176">
        <v>3.4200000000000001E-2</v>
      </c>
      <c r="Q99" s="176">
        <f>ROUND(E99*P99,2)</f>
        <v>7.0000000000000007E-2</v>
      </c>
      <c r="R99" s="176" t="s">
        <v>174</v>
      </c>
      <c r="S99" s="176" t="s">
        <v>122</v>
      </c>
      <c r="T99" s="177" t="s">
        <v>122</v>
      </c>
      <c r="U99" s="161">
        <v>0.47</v>
      </c>
      <c r="V99" s="161">
        <f>ROUND(E99*U99,2)</f>
        <v>0.94</v>
      </c>
      <c r="W99" s="161"/>
      <c r="X99" s="161" t="s">
        <v>123</v>
      </c>
      <c r="Y99" s="152"/>
      <c r="Z99" s="152"/>
      <c r="AA99" s="152"/>
      <c r="AB99" s="152"/>
      <c r="AC99" s="152"/>
      <c r="AD99" s="152"/>
      <c r="AE99" s="152"/>
      <c r="AF99" s="152"/>
      <c r="AG99" s="152" t="s">
        <v>124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9"/>
      <c r="B100" s="160"/>
      <c r="C100" s="190" t="s">
        <v>510</v>
      </c>
      <c r="D100" s="162"/>
      <c r="E100" s="163">
        <v>1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144</v>
      </c>
      <c r="AH100" s="152">
        <v>0</v>
      </c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9"/>
      <c r="B101" s="160"/>
      <c r="C101" s="190" t="s">
        <v>511</v>
      </c>
      <c r="D101" s="162"/>
      <c r="E101" s="163">
        <v>1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144</v>
      </c>
      <c r="AH101" s="152">
        <v>0</v>
      </c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ht="22.5" outlineLevel="1" x14ac:dyDescent="0.2">
      <c r="A102" s="171">
        <v>40</v>
      </c>
      <c r="B102" s="172" t="s">
        <v>512</v>
      </c>
      <c r="C102" s="189" t="s">
        <v>513</v>
      </c>
      <c r="D102" s="173" t="s">
        <v>290</v>
      </c>
      <c r="E102" s="174">
        <v>1</v>
      </c>
      <c r="F102" s="175"/>
      <c r="G102" s="176">
        <f>ROUND(E102*F102,2)</f>
        <v>0</v>
      </c>
      <c r="H102" s="175"/>
      <c r="I102" s="176">
        <f>ROUND(E102*H102,2)</f>
        <v>0</v>
      </c>
      <c r="J102" s="175"/>
      <c r="K102" s="176">
        <f>ROUND(E102*J102,2)</f>
        <v>0</v>
      </c>
      <c r="L102" s="176">
        <v>21</v>
      </c>
      <c r="M102" s="176">
        <f>G102*(1+L102/100)</f>
        <v>0</v>
      </c>
      <c r="N102" s="176">
        <v>2.8219999999999999E-2</v>
      </c>
      <c r="O102" s="176">
        <f>ROUND(E102*N102,2)</f>
        <v>0.03</v>
      </c>
      <c r="P102" s="176">
        <v>0</v>
      </c>
      <c r="Q102" s="176">
        <f>ROUND(E102*P102,2)</f>
        <v>0</v>
      </c>
      <c r="R102" s="176" t="s">
        <v>174</v>
      </c>
      <c r="S102" s="176" t="s">
        <v>122</v>
      </c>
      <c r="T102" s="177" t="s">
        <v>122</v>
      </c>
      <c r="U102" s="161">
        <v>1.5</v>
      </c>
      <c r="V102" s="161">
        <f>ROUND(E102*U102,2)</f>
        <v>1.5</v>
      </c>
      <c r="W102" s="161"/>
      <c r="X102" s="161" t="s">
        <v>123</v>
      </c>
      <c r="Y102" s="152"/>
      <c r="Z102" s="152"/>
      <c r="AA102" s="152"/>
      <c r="AB102" s="152"/>
      <c r="AC102" s="152"/>
      <c r="AD102" s="152"/>
      <c r="AE102" s="152"/>
      <c r="AF102" s="152"/>
      <c r="AG102" s="152" t="s">
        <v>124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9"/>
      <c r="B103" s="160"/>
      <c r="C103" s="190" t="s">
        <v>514</v>
      </c>
      <c r="D103" s="162"/>
      <c r="E103" s="163">
        <v>1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2"/>
      <c r="Z103" s="152"/>
      <c r="AA103" s="152"/>
      <c r="AB103" s="152"/>
      <c r="AC103" s="152"/>
      <c r="AD103" s="152"/>
      <c r="AE103" s="152"/>
      <c r="AF103" s="152"/>
      <c r="AG103" s="152" t="s">
        <v>144</v>
      </c>
      <c r="AH103" s="152">
        <v>0</v>
      </c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71">
        <v>41</v>
      </c>
      <c r="B104" s="172" t="s">
        <v>288</v>
      </c>
      <c r="C104" s="189" t="s">
        <v>289</v>
      </c>
      <c r="D104" s="173" t="s">
        <v>290</v>
      </c>
      <c r="E104" s="174">
        <v>7</v>
      </c>
      <c r="F104" s="175"/>
      <c r="G104" s="176">
        <f>ROUND(E104*F104,2)</f>
        <v>0</v>
      </c>
      <c r="H104" s="175"/>
      <c r="I104" s="176">
        <f>ROUND(E104*H104,2)</f>
        <v>0</v>
      </c>
      <c r="J104" s="175"/>
      <c r="K104" s="176">
        <f>ROUND(E104*J104,2)</f>
        <v>0</v>
      </c>
      <c r="L104" s="176">
        <v>21</v>
      </c>
      <c r="M104" s="176">
        <f>G104*(1+L104/100)</f>
        <v>0</v>
      </c>
      <c r="N104" s="176">
        <v>0</v>
      </c>
      <c r="O104" s="176">
        <f>ROUND(E104*N104,2)</f>
        <v>0</v>
      </c>
      <c r="P104" s="176">
        <v>1.9460000000000002E-2</v>
      </c>
      <c r="Q104" s="176">
        <f>ROUND(E104*P104,2)</f>
        <v>0.14000000000000001</v>
      </c>
      <c r="R104" s="176" t="s">
        <v>174</v>
      </c>
      <c r="S104" s="176" t="s">
        <v>122</v>
      </c>
      <c r="T104" s="177" t="s">
        <v>122</v>
      </c>
      <c r="U104" s="161">
        <v>0.38</v>
      </c>
      <c r="V104" s="161">
        <f>ROUND(E104*U104,2)</f>
        <v>2.66</v>
      </c>
      <c r="W104" s="161"/>
      <c r="X104" s="161" t="s">
        <v>123</v>
      </c>
      <c r="Y104" s="152"/>
      <c r="Z104" s="152"/>
      <c r="AA104" s="152"/>
      <c r="AB104" s="152"/>
      <c r="AC104" s="152"/>
      <c r="AD104" s="152"/>
      <c r="AE104" s="152"/>
      <c r="AF104" s="152"/>
      <c r="AG104" s="152" t="s">
        <v>124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9"/>
      <c r="B105" s="160"/>
      <c r="C105" s="190" t="s">
        <v>515</v>
      </c>
      <c r="D105" s="162"/>
      <c r="E105" s="163">
        <v>3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61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144</v>
      </c>
      <c r="AH105" s="152">
        <v>0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/>
      <c r="B106" s="160"/>
      <c r="C106" s="190" t="s">
        <v>510</v>
      </c>
      <c r="D106" s="162"/>
      <c r="E106" s="163">
        <v>1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144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9"/>
      <c r="B107" s="160"/>
      <c r="C107" s="190" t="s">
        <v>511</v>
      </c>
      <c r="D107" s="162"/>
      <c r="E107" s="163">
        <v>1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144</v>
      </c>
      <c r="AH107" s="152">
        <v>0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/>
      <c r="B108" s="160"/>
      <c r="C108" s="190" t="s">
        <v>516</v>
      </c>
      <c r="D108" s="162"/>
      <c r="E108" s="163">
        <v>2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144</v>
      </c>
      <c r="AH108" s="152">
        <v>0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71">
        <v>42</v>
      </c>
      <c r="B109" s="172" t="s">
        <v>517</v>
      </c>
      <c r="C109" s="189" t="s">
        <v>518</v>
      </c>
      <c r="D109" s="173" t="s">
        <v>290</v>
      </c>
      <c r="E109" s="174">
        <v>1</v>
      </c>
      <c r="F109" s="175"/>
      <c r="G109" s="176">
        <f>ROUND(E109*F109,2)</f>
        <v>0</v>
      </c>
      <c r="H109" s="175"/>
      <c r="I109" s="176">
        <f>ROUND(E109*H109,2)</f>
        <v>0</v>
      </c>
      <c r="J109" s="175"/>
      <c r="K109" s="176">
        <f>ROUND(E109*J109,2)</f>
        <v>0</v>
      </c>
      <c r="L109" s="176">
        <v>21</v>
      </c>
      <c r="M109" s="176">
        <f>G109*(1+L109/100)</f>
        <v>0</v>
      </c>
      <c r="N109" s="176">
        <v>1.7010000000000001E-2</v>
      </c>
      <c r="O109" s="176">
        <f>ROUND(E109*N109,2)</f>
        <v>0.02</v>
      </c>
      <c r="P109" s="176">
        <v>0</v>
      </c>
      <c r="Q109" s="176">
        <f>ROUND(E109*P109,2)</f>
        <v>0</v>
      </c>
      <c r="R109" s="176" t="s">
        <v>174</v>
      </c>
      <c r="S109" s="176" t="s">
        <v>122</v>
      </c>
      <c r="T109" s="177" t="s">
        <v>122</v>
      </c>
      <c r="U109" s="161">
        <v>1.25</v>
      </c>
      <c r="V109" s="161">
        <f>ROUND(E109*U109,2)</f>
        <v>1.25</v>
      </c>
      <c r="W109" s="161"/>
      <c r="X109" s="161" t="s">
        <v>123</v>
      </c>
      <c r="Y109" s="152"/>
      <c r="Z109" s="152"/>
      <c r="AA109" s="152"/>
      <c r="AB109" s="152"/>
      <c r="AC109" s="152"/>
      <c r="AD109" s="152"/>
      <c r="AE109" s="152"/>
      <c r="AF109" s="152"/>
      <c r="AG109" s="152" t="s">
        <v>124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9"/>
      <c r="B110" s="160"/>
      <c r="C110" s="190" t="s">
        <v>519</v>
      </c>
      <c r="D110" s="162"/>
      <c r="E110" s="163">
        <v>1</v>
      </c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144</v>
      </c>
      <c r="AH110" s="152">
        <v>0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71">
        <v>43</v>
      </c>
      <c r="B111" s="172" t="s">
        <v>520</v>
      </c>
      <c r="C111" s="189" t="s">
        <v>521</v>
      </c>
      <c r="D111" s="173" t="s">
        <v>290</v>
      </c>
      <c r="E111" s="174">
        <v>1</v>
      </c>
      <c r="F111" s="175"/>
      <c r="G111" s="176">
        <f>ROUND(E111*F111,2)</f>
        <v>0</v>
      </c>
      <c r="H111" s="175"/>
      <c r="I111" s="176">
        <f>ROUND(E111*H111,2)</f>
        <v>0</v>
      </c>
      <c r="J111" s="175"/>
      <c r="K111" s="176">
        <f>ROUND(E111*J111,2)</f>
        <v>0</v>
      </c>
      <c r="L111" s="176">
        <v>21</v>
      </c>
      <c r="M111" s="176">
        <f>G111*(1+L111/100)</f>
        <v>0</v>
      </c>
      <c r="N111" s="176">
        <v>0</v>
      </c>
      <c r="O111" s="176">
        <f>ROUND(E111*N111,2)</f>
        <v>0</v>
      </c>
      <c r="P111" s="176">
        <v>1.7600000000000001E-2</v>
      </c>
      <c r="Q111" s="176">
        <f>ROUND(E111*P111,2)</f>
        <v>0.02</v>
      </c>
      <c r="R111" s="176" t="s">
        <v>174</v>
      </c>
      <c r="S111" s="176" t="s">
        <v>122</v>
      </c>
      <c r="T111" s="177" t="s">
        <v>122</v>
      </c>
      <c r="U111" s="161">
        <v>0.56899999999999995</v>
      </c>
      <c r="V111" s="161">
        <f>ROUND(E111*U111,2)</f>
        <v>0.56999999999999995</v>
      </c>
      <c r="W111" s="161"/>
      <c r="X111" s="161" t="s">
        <v>123</v>
      </c>
      <c r="Y111" s="152"/>
      <c r="Z111" s="152"/>
      <c r="AA111" s="152"/>
      <c r="AB111" s="152"/>
      <c r="AC111" s="152"/>
      <c r="AD111" s="152"/>
      <c r="AE111" s="152"/>
      <c r="AF111" s="152"/>
      <c r="AG111" s="152" t="s">
        <v>124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190" t="s">
        <v>510</v>
      </c>
      <c r="D112" s="162"/>
      <c r="E112" s="163">
        <v>1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144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71">
        <v>44</v>
      </c>
      <c r="B113" s="172" t="s">
        <v>297</v>
      </c>
      <c r="C113" s="189" t="s">
        <v>298</v>
      </c>
      <c r="D113" s="173" t="s">
        <v>127</v>
      </c>
      <c r="E113" s="174">
        <v>4</v>
      </c>
      <c r="F113" s="175"/>
      <c r="G113" s="176">
        <f>ROUND(E113*F113,2)</f>
        <v>0</v>
      </c>
      <c r="H113" s="175"/>
      <c r="I113" s="176">
        <f>ROUND(E113*H113,2)</f>
        <v>0</v>
      </c>
      <c r="J113" s="175"/>
      <c r="K113" s="176">
        <f>ROUND(E113*J113,2)</f>
        <v>0</v>
      </c>
      <c r="L113" s="176">
        <v>21</v>
      </c>
      <c r="M113" s="176">
        <f>G113*(1+L113/100)</f>
        <v>0</v>
      </c>
      <c r="N113" s="176">
        <v>0</v>
      </c>
      <c r="O113" s="176">
        <f>ROUND(E113*N113,2)</f>
        <v>0</v>
      </c>
      <c r="P113" s="176">
        <v>4.8999999999999998E-4</v>
      </c>
      <c r="Q113" s="176">
        <f>ROUND(E113*P113,2)</f>
        <v>0</v>
      </c>
      <c r="R113" s="176" t="s">
        <v>174</v>
      </c>
      <c r="S113" s="176" t="s">
        <v>122</v>
      </c>
      <c r="T113" s="177" t="s">
        <v>122</v>
      </c>
      <c r="U113" s="161">
        <v>0.11</v>
      </c>
      <c r="V113" s="161">
        <f>ROUND(E113*U113,2)</f>
        <v>0.44</v>
      </c>
      <c r="W113" s="161"/>
      <c r="X113" s="161" t="s">
        <v>123</v>
      </c>
      <c r="Y113" s="152"/>
      <c r="Z113" s="152"/>
      <c r="AA113" s="152"/>
      <c r="AB113" s="152"/>
      <c r="AC113" s="152"/>
      <c r="AD113" s="152"/>
      <c r="AE113" s="152"/>
      <c r="AF113" s="152"/>
      <c r="AG113" s="152" t="s">
        <v>124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9"/>
      <c r="B114" s="160"/>
      <c r="C114" s="190" t="s">
        <v>522</v>
      </c>
      <c r="D114" s="162"/>
      <c r="E114" s="163">
        <v>2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144</v>
      </c>
      <c r="AH114" s="152">
        <v>5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59"/>
      <c r="B115" s="160"/>
      <c r="C115" s="190" t="s">
        <v>523</v>
      </c>
      <c r="D115" s="162"/>
      <c r="E115" s="163">
        <v>2</v>
      </c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61"/>
      <c r="Y115" s="152"/>
      <c r="Z115" s="152"/>
      <c r="AA115" s="152"/>
      <c r="AB115" s="152"/>
      <c r="AC115" s="152"/>
      <c r="AD115" s="152"/>
      <c r="AE115" s="152"/>
      <c r="AF115" s="152"/>
      <c r="AG115" s="152" t="s">
        <v>144</v>
      </c>
      <c r="AH115" s="152">
        <v>5</v>
      </c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78">
        <v>45</v>
      </c>
      <c r="B116" s="179" t="s">
        <v>301</v>
      </c>
      <c r="C116" s="188" t="s">
        <v>302</v>
      </c>
      <c r="D116" s="180" t="s">
        <v>127</v>
      </c>
      <c r="E116" s="181">
        <v>5</v>
      </c>
      <c r="F116" s="182"/>
      <c r="G116" s="183">
        <f>ROUND(E116*F116,2)</f>
        <v>0</v>
      </c>
      <c r="H116" s="182"/>
      <c r="I116" s="183">
        <f>ROUND(E116*H116,2)</f>
        <v>0</v>
      </c>
      <c r="J116" s="182"/>
      <c r="K116" s="183">
        <f>ROUND(E116*J116,2)</f>
        <v>0</v>
      </c>
      <c r="L116" s="183">
        <v>21</v>
      </c>
      <c r="M116" s="183">
        <f>G116*(1+L116/100)</f>
        <v>0</v>
      </c>
      <c r="N116" s="183">
        <v>2.4000000000000001E-4</v>
      </c>
      <c r="O116" s="183">
        <f>ROUND(E116*N116,2)</f>
        <v>0</v>
      </c>
      <c r="P116" s="183">
        <v>0</v>
      </c>
      <c r="Q116" s="183">
        <f>ROUND(E116*P116,2)</f>
        <v>0</v>
      </c>
      <c r="R116" s="183" t="s">
        <v>174</v>
      </c>
      <c r="S116" s="183" t="s">
        <v>122</v>
      </c>
      <c r="T116" s="184" t="s">
        <v>122</v>
      </c>
      <c r="U116" s="161">
        <v>0.12</v>
      </c>
      <c r="V116" s="161">
        <f>ROUND(E116*U116,2)</f>
        <v>0.6</v>
      </c>
      <c r="W116" s="161"/>
      <c r="X116" s="161" t="s">
        <v>123</v>
      </c>
      <c r="Y116" s="152"/>
      <c r="Z116" s="152"/>
      <c r="AA116" s="152"/>
      <c r="AB116" s="152"/>
      <c r="AC116" s="152"/>
      <c r="AD116" s="152"/>
      <c r="AE116" s="152"/>
      <c r="AF116" s="152"/>
      <c r="AG116" s="152" t="s">
        <v>124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ht="22.5" outlineLevel="1" x14ac:dyDescent="0.2">
      <c r="A117" s="171">
        <v>46</v>
      </c>
      <c r="B117" s="172" t="s">
        <v>309</v>
      </c>
      <c r="C117" s="189" t="s">
        <v>310</v>
      </c>
      <c r="D117" s="173" t="s">
        <v>127</v>
      </c>
      <c r="E117" s="174">
        <v>4</v>
      </c>
      <c r="F117" s="175"/>
      <c r="G117" s="176">
        <f>ROUND(E117*F117,2)</f>
        <v>0</v>
      </c>
      <c r="H117" s="175"/>
      <c r="I117" s="176">
        <f>ROUND(E117*H117,2)</f>
        <v>0</v>
      </c>
      <c r="J117" s="175"/>
      <c r="K117" s="176">
        <f>ROUND(E117*J117,2)</f>
        <v>0</v>
      </c>
      <c r="L117" s="176">
        <v>21</v>
      </c>
      <c r="M117" s="176">
        <f>G117*(1+L117/100)</f>
        <v>0</v>
      </c>
      <c r="N117" s="176">
        <v>8.4999999999999995E-4</v>
      </c>
      <c r="O117" s="176">
        <f>ROUND(E117*N117,2)</f>
        <v>0</v>
      </c>
      <c r="P117" s="176">
        <v>0</v>
      </c>
      <c r="Q117" s="176">
        <f>ROUND(E117*P117,2)</f>
        <v>0</v>
      </c>
      <c r="R117" s="176" t="s">
        <v>174</v>
      </c>
      <c r="S117" s="176" t="s">
        <v>122</v>
      </c>
      <c r="T117" s="177" t="s">
        <v>122</v>
      </c>
      <c r="U117" s="161">
        <v>0.49</v>
      </c>
      <c r="V117" s="161">
        <f>ROUND(E117*U117,2)</f>
        <v>1.96</v>
      </c>
      <c r="W117" s="161"/>
      <c r="X117" s="161" t="s">
        <v>123</v>
      </c>
      <c r="Y117" s="152"/>
      <c r="Z117" s="152"/>
      <c r="AA117" s="152"/>
      <c r="AB117" s="152"/>
      <c r="AC117" s="152"/>
      <c r="AD117" s="152"/>
      <c r="AE117" s="152"/>
      <c r="AF117" s="152"/>
      <c r="AG117" s="152" t="s">
        <v>124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9"/>
      <c r="B118" s="160"/>
      <c r="C118" s="190" t="s">
        <v>524</v>
      </c>
      <c r="D118" s="162"/>
      <c r="E118" s="163">
        <v>2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144</v>
      </c>
      <c r="AH118" s="152">
        <v>0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9"/>
      <c r="B119" s="160"/>
      <c r="C119" s="190" t="s">
        <v>516</v>
      </c>
      <c r="D119" s="162"/>
      <c r="E119" s="163">
        <v>2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144</v>
      </c>
      <c r="AH119" s="152">
        <v>0</v>
      </c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ht="22.5" outlineLevel="1" x14ac:dyDescent="0.2">
      <c r="A120" s="171">
        <v>47</v>
      </c>
      <c r="B120" s="172" t="s">
        <v>525</v>
      </c>
      <c r="C120" s="189" t="s">
        <v>526</v>
      </c>
      <c r="D120" s="173" t="s">
        <v>127</v>
      </c>
      <c r="E120" s="174">
        <v>1</v>
      </c>
      <c r="F120" s="175"/>
      <c r="G120" s="176">
        <f>ROUND(E120*F120,2)</f>
        <v>0</v>
      </c>
      <c r="H120" s="175"/>
      <c r="I120" s="176">
        <f>ROUND(E120*H120,2)</f>
        <v>0</v>
      </c>
      <c r="J120" s="175"/>
      <c r="K120" s="176">
        <f>ROUND(E120*J120,2)</f>
        <v>0</v>
      </c>
      <c r="L120" s="176">
        <v>21</v>
      </c>
      <c r="M120" s="176">
        <f>G120*(1+L120/100)</f>
        <v>0</v>
      </c>
      <c r="N120" s="176">
        <v>1.1999999999999999E-3</v>
      </c>
      <c r="O120" s="176">
        <f>ROUND(E120*N120,2)</f>
        <v>0</v>
      </c>
      <c r="P120" s="176">
        <v>0</v>
      </c>
      <c r="Q120" s="176">
        <f>ROUND(E120*P120,2)</f>
        <v>0</v>
      </c>
      <c r="R120" s="176" t="s">
        <v>174</v>
      </c>
      <c r="S120" s="176" t="s">
        <v>122</v>
      </c>
      <c r="T120" s="177" t="s">
        <v>122</v>
      </c>
      <c r="U120" s="161">
        <v>0.49</v>
      </c>
      <c r="V120" s="161">
        <f>ROUND(E120*U120,2)</f>
        <v>0.49</v>
      </c>
      <c r="W120" s="161"/>
      <c r="X120" s="161" t="s">
        <v>123</v>
      </c>
      <c r="Y120" s="152"/>
      <c r="Z120" s="152"/>
      <c r="AA120" s="152"/>
      <c r="AB120" s="152"/>
      <c r="AC120" s="152"/>
      <c r="AD120" s="152"/>
      <c r="AE120" s="152"/>
      <c r="AF120" s="152"/>
      <c r="AG120" s="152" t="s">
        <v>124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9"/>
      <c r="B121" s="160"/>
      <c r="C121" s="262" t="s">
        <v>527</v>
      </c>
      <c r="D121" s="263"/>
      <c r="E121" s="263"/>
      <c r="F121" s="263"/>
      <c r="G121" s="263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151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9"/>
      <c r="B122" s="160"/>
      <c r="C122" s="190" t="s">
        <v>519</v>
      </c>
      <c r="D122" s="162"/>
      <c r="E122" s="163">
        <v>1</v>
      </c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144</v>
      </c>
      <c r="AH122" s="152">
        <v>0</v>
      </c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71">
        <v>48</v>
      </c>
      <c r="B123" s="172" t="s">
        <v>528</v>
      </c>
      <c r="C123" s="189" t="s">
        <v>529</v>
      </c>
      <c r="D123" s="173" t="s">
        <v>290</v>
      </c>
      <c r="E123" s="174">
        <v>7</v>
      </c>
      <c r="F123" s="175"/>
      <c r="G123" s="176">
        <f>ROUND(E123*F123,2)</f>
        <v>0</v>
      </c>
      <c r="H123" s="175"/>
      <c r="I123" s="176">
        <f>ROUND(E123*H123,2)</f>
        <v>0</v>
      </c>
      <c r="J123" s="175"/>
      <c r="K123" s="176">
        <f>ROUND(E123*J123,2)</f>
        <v>0</v>
      </c>
      <c r="L123" s="176">
        <v>21</v>
      </c>
      <c r="M123" s="176">
        <f>G123*(1+L123/100)</f>
        <v>0</v>
      </c>
      <c r="N123" s="176">
        <v>0</v>
      </c>
      <c r="O123" s="176">
        <f>ROUND(E123*N123,2)</f>
        <v>0</v>
      </c>
      <c r="P123" s="176">
        <v>1.56E-3</v>
      </c>
      <c r="Q123" s="176">
        <f>ROUND(E123*P123,2)</f>
        <v>0.01</v>
      </c>
      <c r="R123" s="176" t="s">
        <v>174</v>
      </c>
      <c r="S123" s="176" t="s">
        <v>122</v>
      </c>
      <c r="T123" s="177" t="s">
        <v>122</v>
      </c>
      <c r="U123" s="161">
        <v>0.217</v>
      </c>
      <c r="V123" s="161">
        <f>ROUND(E123*U123,2)</f>
        <v>1.52</v>
      </c>
      <c r="W123" s="161"/>
      <c r="X123" s="161" t="s">
        <v>123</v>
      </c>
      <c r="Y123" s="152"/>
      <c r="Z123" s="152"/>
      <c r="AA123" s="152"/>
      <c r="AB123" s="152"/>
      <c r="AC123" s="152"/>
      <c r="AD123" s="152"/>
      <c r="AE123" s="152"/>
      <c r="AF123" s="152"/>
      <c r="AG123" s="152" t="s">
        <v>124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/>
      <c r="B124" s="160"/>
      <c r="C124" s="190" t="s">
        <v>530</v>
      </c>
      <c r="D124" s="162"/>
      <c r="E124" s="163">
        <v>7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144</v>
      </c>
      <c r="AH124" s="152">
        <v>5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71">
        <v>49</v>
      </c>
      <c r="B125" s="172" t="s">
        <v>312</v>
      </c>
      <c r="C125" s="189" t="s">
        <v>313</v>
      </c>
      <c r="D125" s="173" t="s">
        <v>290</v>
      </c>
      <c r="E125" s="174">
        <v>1</v>
      </c>
      <c r="F125" s="175"/>
      <c r="G125" s="176">
        <f>ROUND(E125*F125,2)</f>
        <v>0</v>
      </c>
      <c r="H125" s="175"/>
      <c r="I125" s="176">
        <f>ROUND(E125*H125,2)</f>
        <v>0</v>
      </c>
      <c r="J125" s="175"/>
      <c r="K125" s="176">
        <f>ROUND(E125*J125,2)</f>
        <v>0</v>
      </c>
      <c r="L125" s="176">
        <v>21</v>
      </c>
      <c r="M125" s="176">
        <f>G125*(1+L125/100)</f>
        <v>0</v>
      </c>
      <c r="N125" s="176">
        <v>0</v>
      </c>
      <c r="O125" s="176">
        <f>ROUND(E125*N125,2)</f>
        <v>0</v>
      </c>
      <c r="P125" s="176">
        <v>8.5999999999999998E-4</v>
      </c>
      <c r="Q125" s="176">
        <f>ROUND(E125*P125,2)</f>
        <v>0</v>
      </c>
      <c r="R125" s="176" t="s">
        <v>174</v>
      </c>
      <c r="S125" s="176" t="s">
        <v>122</v>
      </c>
      <c r="T125" s="177" t="s">
        <v>122</v>
      </c>
      <c r="U125" s="161">
        <v>0.222</v>
      </c>
      <c r="V125" s="161">
        <f>ROUND(E125*U125,2)</f>
        <v>0.22</v>
      </c>
      <c r="W125" s="161"/>
      <c r="X125" s="161" t="s">
        <v>123</v>
      </c>
      <c r="Y125" s="152"/>
      <c r="Z125" s="152"/>
      <c r="AA125" s="152"/>
      <c r="AB125" s="152"/>
      <c r="AC125" s="152"/>
      <c r="AD125" s="152"/>
      <c r="AE125" s="152"/>
      <c r="AF125" s="152"/>
      <c r="AG125" s="152" t="s">
        <v>124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9"/>
      <c r="B126" s="160"/>
      <c r="C126" s="190" t="s">
        <v>531</v>
      </c>
      <c r="D126" s="162"/>
      <c r="E126" s="163">
        <v>1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144</v>
      </c>
      <c r="AH126" s="152">
        <v>5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ht="22.5" outlineLevel="1" x14ac:dyDescent="0.2">
      <c r="A127" s="171">
        <v>50</v>
      </c>
      <c r="B127" s="172" t="s">
        <v>316</v>
      </c>
      <c r="C127" s="189" t="s">
        <v>317</v>
      </c>
      <c r="D127" s="173" t="s">
        <v>127</v>
      </c>
      <c r="E127" s="174">
        <v>1</v>
      </c>
      <c r="F127" s="175"/>
      <c r="G127" s="176">
        <f>ROUND(E127*F127,2)</f>
        <v>0</v>
      </c>
      <c r="H127" s="175"/>
      <c r="I127" s="176">
        <f>ROUND(E127*H127,2)</f>
        <v>0</v>
      </c>
      <c r="J127" s="175"/>
      <c r="K127" s="176">
        <f>ROUND(E127*J127,2)</f>
        <v>0</v>
      </c>
      <c r="L127" s="176">
        <v>21</v>
      </c>
      <c r="M127" s="176">
        <f>G127*(1+L127/100)</f>
        <v>0</v>
      </c>
      <c r="N127" s="176">
        <v>2.2000000000000001E-4</v>
      </c>
      <c r="O127" s="176">
        <f>ROUND(E127*N127,2)</f>
        <v>0</v>
      </c>
      <c r="P127" s="176">
        <v>0</v>
      </c>
      <c r="Q127" s="176">
        <f>ROUND(E127*P127,2)</f>
        <v>0</v>
      </c>
      <c r="R127" s="176" t="s">
        <v>174</v>
      </c>
      <c r="S127" s="176" t="s">
        <v>122</v>
      </c>
      <c r="T127" s="177" t="s">
        <v>122</v>
      </c>
      <c r="U127" s="161">
        <v>0.25</v>
      </c>
      <c r="V127" s="161">
        <f>ROUND(E127*U127,2)</f>
        <v>0.25</v>
      </c>
      <c r="W127" s="161"/>
      <c r="X127" s="161" t="s">
        <v>123</v>
      </c>
      <c r="Y127" s="152"/>
      <c r="Z127" s="152"/>
      <c r="AA127" s="152"/>
      <c r="AB127" s="152"/>
      <c r="AC127" s="152"/>
      <c r="AD127" s="152"/>
      <c r="AE127" s="152"/>
      <c r="AF127" s="152"/>
      <c r="AG127" s="152" t="s">
        <v>124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59"/>
      <c r="B128" s="160"/>
      <c r="C128" s="190" t="s">
        <v>532</v>
      </c>
      <c r="D128" s="162"/>
      <c r="E128" s="163">
        <v>1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144</v>
      </c>
      <c r="AH128" s="152">
        <v>5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ht="22.5" outlineLevel="1" x14ac:dyDescent="0.2">
      <c r="A129" s="171">
        <v>51</v>
      </c>
      <c r="B129" s="172" t="s">
        <v>533</v>
      </c>
      <c r="C129" s="189" t="s">
        <v>534</v>
      </c>
      <c r="D129" s="173" t="s">
        <v>127</v>
      </c>
      <c r="E129" s="174">
        <v>1</v>
      </c>
      <c r="F129" s="175"/>
      <c r="G129" s="176">
        <f>ROUND(E129*F129,2)</f>
        <v>0</v>
      </c>
      <c r="H129" s="175"/>
      <c r="I129" s="176">
        <f>ROUND(E129*H129,2)</f>
        <v>0</v>
      </c>
      <c r="J129" s="175"/>
      <c r="K129" s="176">
        <f>ROUND(E129*J129,2)</f>
        <v>0</v>
      </c>
      <c r="L129" s="176">
        <v>21</v>
      </c>
      <c r="M129" s="176">
        <f>G129*(1+L129/100)</f>
        <v>0</v>
      </c>
      <c r="N129" s="176">
        <v>3.6999999999999999E-4</v>
      </c>
      <c r="O129" s="176">
        <f>ROUND(E129*N129,2)</f>
        <v>0</v>
      </c>
      <c r="P129" s="176">
        <v>0</v>
      </c>
      <c r="Q129" s="176">
        <f>ROUND(E129*P129,2)</f>
        <v>0</v>
      </c>
      <c r="R129" s="176" t="s">
        <v>174</v>
      </c>
      <c r="S129" s="176" t="s">
        <v>122</v>
      </c>
      <c r="T129" s="177" t="s">
        <v>122</v>
      </c>
      <c r="U129" s="161">
        <v>0.2</v>
      </c>
      <c r="V129" s="161">
        <f>ROUND(E129*U129,2)</f>
        <v>0.2</v>
      </c>
      <c r="W129" s="161"/>
      <c r="X129" s="161" t="s">
        <v>123</v>
      </c>
      <c r="Y129" s="152"/>
      <c r="Z129" s="152"/>
      <c r="AA129" s="152"/>
      <c r="AB129" s="152"/>
      <c r="AC129" s="152"/>
      <c r="AD129" s="152"/>
      <c r="AE129" s="152"/>
      <c r="AF129" s="152"/>
      <c r="AG129" s="152" t="s">
        <v>182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9"/>
      <c r="B130" s="160"/>
      <c r="C130" s="190" t="s">
        <v>535</v>
      </c>
      <c r="D130" s="162"/>
      <c r="E130" s="163">
        <v>1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144</v>
      </c>
      <c r="AH130" s="152">
        <v>5</v>
      </c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ht="22.5" outlineLevel="1" x14ac:dyDescent="0.2">
      <c r="A131" s="171">
        <v>52</v>
      </c>
      <c r="B131" s="172" t="s">
        <v>536</v>
      </c>
      <c r="C131" s="189" t="s">
        <v>537</v>
      </c>
      <c r="D131" s="173" t="s">
        <v>127</v>
      </c>
      <c r="E131" s="174">
        <v>4</v>
      </c>
      <c r="F131" s="175"/>
      <c r="G131" s="176">
        <f>ROUND(E131*F131,2)</f>
        <v>0</v>
      </c>
      <c r="H131" s="175"/>
      <c r="I131" s="176">
        <f>ROUND(E131*H131,2)</f>
        <v>0</v>
      </c>
      <c r="J131" s="175"/>
      <c r="K131" s="176">
        <f>ROUND(E131*J131,2)</f>
        <v>0</v>
      </c>
      <c r="L131" s="176">
        <v>21</v>
      </c>
      <c r="M131" s="176">
        <f>G131*(1+L131/100)</f>
        <v>0</v>
      </c>
      <c r="N131" s="176">
        <v>0</v>
      </c>
      <c r="O131" s="176">
        <f>ROUND(E131*N131,2)</f>
        <v>0</v>
      </c>
      <c r="P131" s="176">
        <v>0</v>
      </c>
      <c r="Q131" s="176">
        <f>ROUND(E131*P131,2)</f>
        <v>0</v>
      </c>
      <c r="R131" s="176" t="s">
        <v>174</v>
      </c>
      <c r="S131" s="176" t="s">
        <v>122</v>
      </c>
      <c r="T131" s="177" t="s">
        <v>122</v>
      </c>
      <c r="U131" s="161">
        <v>0.246</v>
      </c>
      <c r="V131" s="161">
        <f>ROUND(E131*U131,2)</f>
        <v>0.98</v>
      </c>
      <c r="W131" s="161"/>
      <c r="X131" s="161" t="s">
        <v>123</v>
      </c>
      <c r="Y131" s="152"/>
      <c r="Z131" s="152"/>
      <c r="AA131" s="152"/>
      <c r="AB131" s="152"/>
      <c r="AC131" s="152"/>
      <c r="AD131" s="152"/>
      <c r="AE131" s="152"/>
      <c r="AF131" s="152"/>
      <c r="AG131" s="152" t="s">
        <v>124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9"/>
      <c r="B132" s="160"/>
      <c r="C132" s="190" t="s">
        <v>538</v>
      </c>
      <c r="D132" s="162"/>
      <c r="E132" s="163">
        <v>4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144</v>
      </c>
      <c r="AH132" s="152">
        <v>5</v>
      </c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71">
        <v>53</v>
      </c>
      <c r="B133" s="172" t="s">
        <v>322</v>
      </c>
      <c r="C133" s="189" t="s">
        <v>323</v>
      </c>
      <c r="D133" s="173" t="s">
        <v>127</v>
      </c>
      <c r="E133" s="174">
        <v>10</v>
      </c>
      <c r="F133" s="175"/>
      <c r="G133" s="176">
        <f>ROUND(E133*F133,2)</f>
        <v>0</v>
      </c>
      <c r="H133" s="175"/>
      <c r="I133" s="176">
        <f>ROUND(E133*H133,2)</f>
        <v>0</v>
      </c>
      <c r="J133" s="175"/>
      <c r="K133" s="176">
        <f>ROUND(E133*J133,2)</f>
        <v>0</v>
      </c>
      <c r="L133" s="176">
        <v>21</v>
      </c>
      <c r="M133" s="176">
        <f>G133*(1+L133/100)</f>
        <v>0</v>
      </c>
      <c r="N133" s="176">
        <v>0</v>
      </c>
      <c r="O133" s="176">
        <f>ROUND(E133*N133,2)</f>
        <v>0</v>
      </c>
      <c r="P133" s="176">
        <v>8.4999999999999995E-4</v>
      </c>
      <c r="Q133" s="176">
        <f>ROUND(E133*P133,2)</f>
        <v>0.01</v>
      </c>
      <c r="R133" s="176" t="s">
        <v>174</v>
      </c>
      <c r="S133" s="176" t="s">
        <v>122</v>
      </c>
      <c r="T133" s="177" t="s">
        <v>122</v>
      </c>
      <c r="U133" s="161">
        <v>3.7999999999999999E-2</v>
      </c>
      <c r="V133" s="161">
        <f>ROUND(E133*U133,2)</f>
        <v>0.38</v>
      </c>
      <c r="W133" s="161"/>
      <c r="X133" s="161" t="s">
        <v>123</v>
      </c>
      <c r="Y133" s="152"/>
      <c r="Z133" s="152"/>
      <c r="AA133" s="152"/>
      <c r="AB133" s="152"/>
      <c r="AC133" s="152"/>
      <c r="AD133" s="152"/>
      <c r="AE133" s="152"/>
      <c r="AF133" s="152"/>
      <c r="AG133" s="152" t="s">
        <v>124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/>
      <c r="B134" s="160"/>
      <c r="C134" s="190" t="s">
        <v>530</v>
      </c>
      <c r="D134" s="162"/>
      <c r="E134" s="163">
        <v>7</v>
      </c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61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144</v>
      </c>
      <c r="AH134" s="152">
        <v>5</v>
      </c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59"/>
      <c r="B135" s="160"/>
      <c r="C135" s="190" t="s">
        <v>531</v>
      </c>
      <c r="D135" s="162"/>
      <c r="E135" s="163">
        <v>1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144</v>
      </c>
      <c r="AH135" s="152">
        <v>5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59"/>
      <c r="B136" s="160"/>
      <c r="C136" s="190" t="s">
        <v>523</v>
      </c>
      <c r="D136" s="162"/>
      <c r="E136" s="163">
        <v>2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61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144</v>
      </c>
      <c r="AH136" s="152">
        <v>5</v>
      </c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ht="22.5" outlineLevel="1" x14ac:dyDescent="0.2">
      <c r="A137" s="171">
        <v>54</v>
      </c>
      <c r="B137" s="172" t="s">
        <v>539</v>
      </c>
      <c r="C137" s="189" t="s">
        <v>540</v>
      </c>
      <c r="D137" s="173" t="s">
        <v>290</v>
      </c>
      <c r="E137" s="174">
        <v>4</v>
      </c>
      <c r="F137" s="175"/>
      <c r="G137" s="176">
        <f>ROUND(E137*F137,2)</f>
        <v>0</v>
      </c>
      <c r="H137" s="175"/>
      <c r="I137" s="176">
        <f>ROUND(E137*H137,2)</f>
        <v>0</v>
      </c>
      <c r="J137" s="175"/>
      <c r="K137" s="176">
        <f>ROUND(E137*J137,2)</f>
        <v>0</v>
      </c>
      <c r="L137" s="176">
        <v>21</v>
      </c>
      <c r="M137" s="176">
        <f>G137*(1+L137/100)</f>
        <v>0</v>
      </c>
      <c r="N137" s="176">
        <v>1.201E-2</v>
      </c>
      <c r="O137" s="176">
        <f>ROUND(E137*N137,2)</f>
        <v>0.05</v>
      </c>
      <c r="P137" s="176">
        <v>0</v>
      </c>
      <c r="Q137" s="176">
        <f>ROUND(E137*P137,2)</f>
        <v>0</v>
      </c>
      <c r="R137" s="176"/>
      <c r="S137" s="176" t="s">
        <v>346</v>
      </c>
      <c r="T137" s="177" t="s">
        <v>347</v>
      </c>
      <c r="U137" s="161">
        <v>1.19</v>
      </c>
      <c r="V137" s="161">
        <f>ROUND(E137*U137,2)</f>
        <v>4.76</v>
      </c>
      <c r="W137" s="161"/>
      <c r="X137" s="161" t="s">
        <v>123</v>
      </c>
      <c r="Y137" s="152"/>
      <c r="Z137" s="152"/>
      <c r="AA137" s="152"/>
      <c r="AB137" s="152"/>
      <c r="AC137" s="152"/>
      <c r="AD137" s="152"/>
      <c r="AE137" s="152"/>
      <c r="AF137" s="152"/>
      <c r="AG137" s="152" t="s">
        <v>124</v>
      </c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190" t="s">
        <v>524</v>
      </c>
      <c r="D138" s="162"/>
      <c r="E138" s="163">
        <v>2</v>
      </c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61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144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59"/>
      <c r="B139" s="160"/>
      <c r="C139" s="190" t="s">
        <v>516</v>
      </c>
      <c r="D139" s="162"/>
      <c r="E139" s="163">
        <v>2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61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144</v>
      </c>
      <c r="AH139" s="152">
        <v>0</v>
      </c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x14ac:dyDescent="0.2">
      <c r="A140" s="165" t="s">
        <v>116</v>
      </c>
      <c r="B140" s="166" t="s">
        <v>78</v>
      </c>
      <c r="C140" s="187" t="s">
        <v>79</v>
      </c>
      <c r="D140" s="167"/>
      <c r="E140" s="168"/>
      <c r="F140" s="169"/>
      <c r="G140" s="169">
        <f>SUMIF(AG141:AG163,"&lt;&gt;NOR",G141:G163)</f>
        <v>0</v>
      </c>
      <c r="H140" s="169"/>
      <c r="I140" s="169">
        <f>SUM(I141:I163)</f>
        <v>0</v>
      </c>
      <c r="J140" s="169"/>
      <c r="K140" s="169">
        <f>SUM(K141:K163)</f>
        <v>0</v>
      </c>
      <c r="L140" s="169"/>
      <c r="M140" s="169">
        <f>SUM(M141:M163)</f>
        <v>0</v>
      </c>
      <c r="N140" s="169"/>
      <c r="O140" s="169">
        <f>SUM(O141:O163)</f>
        <v>6.0000000000000005E-2</v>
      </c>
      <c r="P140" s="169"/>
      <c r="Q140" s="169">
        <f>SUM(Q141:Q163)</f>
        <v>0</v>
      </c>
      <c r="R140" s="169"/>
      <c r="S140" s="169"/>
      <c r="T140" s="170"/>
      <c r="U140" s="164"/>
      <c r="V140" s="164">
        <f>SUM(V141:V163)</f>
        <v>5.44</v>
      </c>
      <c r="W140" s="164"/>
      <c r="X140" s="164"/>
      <c r="AG140" t="s">
        <v>117</v>
      </c>
    </row>
    <row r="141" spans="1:60" outlineLevel="1" x14ac:dyDescent="0.2">
      <c r="A141" s="171">
        <v>55</v>
      </c>
      <c r="B141" s="172" t="s">
        <v>541</v>
      </c>
      <c r="C141" s="189" t="s">
        <v>542</v>
      </c>
      <c r="D141" s="173" t="s">
        <v>137</v>
      </c>
      <c r="E141" s="174">
        <v>4.5</v>
      </c>
      <c r="F141" s="175"/>
      <c r="G141" s="176">
        <f>ROUND(E141*F141,2)</f>
        <v>0</v>
      </c>
      <c r="H141" s="175"/>
      <c r="I141" s="176">
        <f>ROUND(E141*H141,2)</f>
        <v>0</v>
      </c>
      <c r="J141" s="175"/>
      <c r="K141" s="176">
        <f>ROUND(E141*J141,2)</f>
        <v>0</v>
      </c>
      <c r="L141" s="176">
        <v>21</v>
      </c>
      <c r="M141" s="176">
        <f>G141*(1+L141/100)</f>
        <v>0</v>
      </c>
      <c r="N141" s="176">
        <v>0</v>
      </c>
      <c r="O141" s="176">
        <f>ROUND(E141*N141,2)</f>
        <v>0</v>
      </c>
      <c r="P141" s="176">
        <v>0</v>
      </c>
      <c r="Q141" s="176">
        <f>ROUND(E141*P141,2)</f>
        <v>0</v>
      </c>
      <c r="R141" s="176" t="s">
        <v>326</v>
      </c>
      <c r="S141" s="176" t="s">
        <v>122</v>
      </c>
      <c r="T141" s="177" t="s">
        <v>122</v>
      </c>
      <c r="U141" s="161">
        <v>0.33</v>
      </c>
      <c r="V141" s="161">
        <f>ROUND(E141*U141,2)</f>
        <v>1.49</v>
      </c>
      <c r="W141" s="161"/>
      <c r="X141" s="161" t="s">
        <v>123</v>
      </c>
      <c r="Y141" s="152"/>
      <c r="Z141" s="152"/>
      <c r="AA141" s="152"/>
      <c r="AB141" s="152"/>
      <c r="AC141" s="152"/>
      <c r="AD141" s="152"/>
      <c r="AE141" s="152"/>
      <c r="AF141" s="152"/>
      <c r="AG141" s="152" t="s">
        <v>334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59"/>
      <c r="B142" s="160"/>
      <c r="C142" s="190" t="s">
        <v>543</v>
      </c>
      <c r="D142" s="162"/>
      <c r="E142" s="163">
        <v>4.5</v>
      </c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61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144</v>
      </c>
      <c r="AH142" s="152">
        <v>5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71">
        <v>56</v>
      </c>
      <c r="B143" s="172" t="s">
        <v>544</v>
      </c>
      <c r="C143" s="189" t="s">
        <v>545</v>
      </c>
      <c r="D143" s="173" t="s">
        <v>127</v>
      </c>
      <c r="E143" s="174">
        <v>3</v>
      </c>
      <c r="F143" s="175"/>
      <c r="G143" s="176">
        <f>ROUND(E143*F143,2)</f>
        <v>0</v>
      </c>
      <c r="H143" s="175"/>
      <c r="I143" s="176">
        <f>ROUND(E143*H143,2)</f>
        <v>0</v>
      </c>
      <c r="J143" s="175"/>
      <c r="K143" s="176">
        <f>ROUND(E143*J143,2)</f>
        <v>0</v>
      </c>
      <c r="L143" s="176">
        <v>21</v>
      </c>
      <c r="M143" s="176">
        <f>G143*(1+L143/100)</f>
        <v>0</v>
      </c>
      <c r="N143" s="176">
        <v>0</v>
      </c>
      <c r="O143" s="176">
        <f>ROUND(E143*N143,2)</f>
        <v>0</v>
      </c>
      <c r="P143" s="176">
        <v>0</v>
      </c>
      <c r="Q143" s="176">
        <f>ROUND(E143*P143,2)</f>
        <v>0</v>
      </c>
      <c r="R143" s="176" t="s">
        <v>326</v>
      </c>
      <c r="S143" s="176" t="s">
        <v>122</v>
      </c>
      <c r="T143" s="177" t="s">
        <v>122</v>
      </c>
      <c r="U143" s="161">
        <v>0.28999999999999998</v>
      </c>
      <c r="V143" s="161">
        <f>ROUND(E143*U143,2)</f>
        <v>0.87</v>
      </c>
      <c r="W143" s="161"/>
      <c r="X143" s="161" t="s">
        <v>123</v>
      </c>
      <c r="Y143" s="152"/>
      <c r="Z143" s="152"/>
      <c r="AA143" s="152"/>
      <c r="AB143" s="152"/>
      <c r="AC143" s="152"/>
      <c r="AD143" s="152"/>
      <c r="AE143" s="152"/>
      <c r="AF143" s="152"/>
      <c r="AG143" s="152" t="s">
        <v>124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59"/>
      <c r="B144" s="160"/>
      <c r="C144" s="190" t="s">
        <v>546</v>
      </c>
      <c r="D144" s="162"/>
      <c r="E144" s="163">
        <v>3</v>
      </c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144</v>
      </c>
      <c r="AH144" s="152">
        <v>5</v>
      </c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ht="22.5" outlineLevel="1" x14ac:dyDescent="0.2">
      <c r="A145" s="171">
        <v>57</v>
      </c>
      <c r="B145" s="172" t="s">
        <v>547</v>
      </c>
      <c r="C145" s="189" t="s">
        <v>548</v>
      </c>
      <c r="D145" s="173" t="s">
        <v>127</v>
      </c>
      <c r="E145" s="174">
        <v>1</v>
      </c>
      <c r="F145" s="175"/>
      <c r="G145" s="176">
        <f>ROUND(E145*F145,2)</f>
        <v>0</v>
      </c>
      <c r="H145" s="175"/>
      <c r="I145" s="176">
        <f>ROUND(E145*H145,2)</f>
        <v>0</v>
      </c>
      <c r="J145" s="175"/>
      <c r="K145" s="176">
        <f>ROUND(E145*J145,2)</f>
        <v>0</v>
      </c>
      <c r="L145" s="176">
        <v>21</v>
      </c>
      <c r="M145" s="176">
        <f>G145*(1+L145/100)</f>
        <v>0</v>
      </c>
      <c r="N145" s="176">
        <v>0</v>
      </c>
      <c r="O145" s="176">
        <f>ROUND(E145*N145,2)</f>
        <v>0</v>
      </c>
      <c r="P145" s="176">
        <v>0</v>
      </c>
      <c r="Q145" s="176">
        <f>ROUND(E145*P145,2)</f>
        <v>0</v>
      </c>
      <c r="R145" s="176" t="s">
        <v>326</v>
      </c>
      <c r="S145" s="176" t="s">
        <v>122</v>
      </c>
      <c r="T145" s="177" t="s">
        <v>122</v>
      </c>
      <c r="U145" s="161">
        <v>0.31</v>
      </c>
      <c r="V145" s="161">
        <f>ROUND(E145*U145,2)</f>
        <v>0.31</v>
      </c>
      <c r="W145" s="161"/>
      <c r="X145" s="161" t="s">
        <v>123</v>
      </c>
      <c r="Y145" s="152"/>
      <c r="Z145" s="152"/>
      <c r="AA145" s="152"/>
      <c r="AB145" s="152"/>
      <c r="AC145" s="152"/>
      <c r="AD145" s="152"/>
      <c r="AE145" s="152"/>
      <c r="AF145" s="152"/>
      <c r="AG145" s="152" t="s">
        <v>182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9"/>
      <c r="B146" s="160"/>
      <c r="C146" s="190" t="s">
        <v>549</v>
      </c>
      <c r="D146" s="162"/>
      <c r="E146" s="163">
        <v>1</v>
      </c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144</v>
      </c>
      <c r="AH146" s="152">
        <v>5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71">
        <v>58</v>
      </c>
      <c r="B147" s="172" t="s">
        <v>550</v>
      </c>
      <c r="C147" s="189" t="s">
        <v>551</v>
      </c>
      <c r="D147" s="173" t="s">
        <v>127</v>
      </c>
      <c r="E147" s="174">
        <v>1</v>
      </c>
      <c r="F147" s="175"/>
      <c r="G147" s="176">
        <f>ROUND(E147*F147,2)</f>
        <v>0</v>
      </c>
      <c r="H147" s="175"/>
      <c r="I147" s="176">
        <f>ROUND(E147*H147,2)</f>
        <v>0</v>
      </c>
      <c r="J147" s="175"/>
      <c r="K147" s="176">
        <f>ROUND(E147*J147,2)</f>
        <v>0</v>
      </c>
      <c r="L147" s="176">
        <v>21</v>
      </c>
      <c r="M147" s="176">
        <f>G147*(1+L147/100)</f>
        <v>0</v>
      </c>
      <c r="N147" s="176">
        <v>0</v>
      </c>
      <c r="O147" s="176">
        <f>ROUND(E147*N147,2)</f>
        <v>0</v>
      </c>
      <c r="P147" s="176">
        <v>0</v>
      </c>
      <c r="Q147" s="176">
        <f>ROUND(E147*P147,2)</f>
        <v>0</v>
      </c>
      <c r="R147" s="176" t="s">
        <v>326</v>
      </c>
      <c r="S147" s="176" t="s">
        <v>122</v>
      </c>
      <c r="T147" s="177" t="s">
        <v>122</v>
      </c>
      <c r="U147" s="161">
        <v>0.28999999999999998</v>
      </c>
      <c r="V147" s="161">
        <f>ROUND(E147*U147,2)</f>
        <v>0.28999999999999998</v>
      </c>
      <c r="W147" s="161"/>
      <c r="X147" s="161" t="s">
        <v>123</v>
      </c>
      <c r="Y147" s="152"/>
      <c r="Z147" s="152"/>
      <c r="AA147" s="152"/>
      <c r="AB147" s="152"/>
      <c r="AC147" s="152"/>
      <c r="AD147" s="152"/>
      <c r="AE147" s="152"/>
      <c r="AF147" s="152"/>
      <c r="AG147" s="152" t="s">
        <v>182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9"/>
      <c r="B148" s="160"/>
      <c r="C148" s="190" t="s">
        <v>552</v>
      </c>
      <c r="D148" s="162"/>
      <c r="E148" s="163">
        <v>1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144</v>
      </c>
      <c r="AH148" s="152">
        <v>5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ht="22.5" outlineLevel="1" x14ac:dyDescent="0.2">
      <c r="A149" s="171">
        <v>59</v>
      </c>
      <c r="B149" s="172" t="s">
        <v>553</v>
      </c>
      <c r="C149" s="189" t="s">
        <v>554</v>
      </c>
      <c r="D149" s="173" t="s">
        <v>127</v>
      </c>
      <c r="E149" s="174">
        <v>1</v>
      </c>
      <c r="F149" s="175"/>
      <c r="G149" s="176">
        <f>ROUND(E149*F149,2)</f>
        <v>0</v>
      </c>
      <c r="H149" s="175"/>
      <c r="I149" s="176">
        <f>ROUND(E149*H149,2)</f>
        <v>0</v>
      </c>
      <c r="J149" s="175"/>
      <c r="K149" s="176">
        <f>ROUND(E149*J149,2)</f>
        <v>0</v>
      </c>
      <c r="L149" s="176">
        <v>21</v>
      </c>
      <c r="M149" s="176">
        <f>G149*(1+L149/100)</f>
        <v>0</v>
      </c>
      <c r="N149" s="176">
        <v>0</v>
      </c>
      <c r="O149" s="176">
        <f>ROUND(E149*N149,2)</f>
        <v>0</v>
      </c>
      <c r="P149" s="176">
        <v>0</v>
      </c>
      <c r="Q149" s="176">
        <f>ROUND(E149*P149,2)</f>
        <v>0</v>
      </c>
      <c r="R149" s="176" t="s">
        <v>326</v>
      </c>
      <c r="S149" s="176" t="s">
        <v>122</v>
      </c>
      <c r="T149" s="177" t="s">
        <v>122</v>
      </c>
      <c r="U149" s="161">
        <v>2.2000000000000002</v>
      </c>
      <c r="V149" s="161">
        <f>ROUND(E149*U149,2)</f>
        <v>2.2000000000000002</v>
      </c>
      <c r="W149" s="161"/>
      <c r="X149" s="161" t="s">
        <v>123</v>
      </c>
      <c r="Y149" s="152"/>
      <c r="Z149" s="152"/>
      <c r="AA149" s="152"/>
      <c r="AB149" s="152"/>
      <c r="AC149" s="152"/>
      <c r="AD149" s="152"/>
      <c r="AE149" s="152"/>
      <c r="AF149" s="152"/>
      <c r="AG149" s="152" t="s">
        <v>124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59"/>
      <c r="B150" s="160"/>
      <c r="C150" s="190" t="s">
        <v>555</v>
      </c>
      <c r="D150" s="162"/>
      <c r="E150" s="163">
        <v>1</v>
      </c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144</v>
      </c>
      <c r="AH150" s="152">
        <v>5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71">
        <v>60</v>
      </c>
      <c r="B151" s="172" t="s">
        <v>344</v>
      </c>
      <c r="C151" s="189" t="s">
        <v>556</v>
      </c>
      <c r="D151" s="173" t="s">
        <v>127</v>
      </c>
      <c r="E151" s="174">
        <v>1</v>
      </c>
      <c r="F151" s="175"/>
      <c r="G151" s="176">
        <f>ROUND(E151*F151,2)</f>
        <v>0</v>
      </c>
      <c r="H151" s="175"/>
      <c r="I151" s="176">
        <f>ROUND(E151*H151,2)</f>
        <v>0</v>
      </c>
      <c r="J151" s="175"/>
      <c r="K151" s="176">
        <f>ROUND(E151*J151,2)</f>
        <v>0</v>
      </c>
      <c r="L151" s="176">
        <v>21</v>
      </c>
      <c r="M151" s="176">
        <f>G151*(1+L151/100)</f>
        <v>0</v>
      </c>
      <c r="N151" s="176">
        <v>0</v>
      </c>
      <c r="O151" s="176">
        <f>ROUND(E151*N151,2)</f>
        <v>0</v>
      </c>
      <c r="P151" s="176">
        <v>0</v>
      </c>
      <c r="Q151" s="176">
        <f>ROUND(E151*P151,2)</f>
        <v>0</v>
      </c>
      <c r="R151" s="176"/>
      <c r="S151" s="176" t="s">
        <v>346</v>
      </c>
      <c r="T151" s="177" t="s">
        <v>347</v>
      </c>
      <c r="U151" s="161">
        <v>0</v>
      </c>
      <c r="V151" s="161">
        <f>ROUND(E151*U151,2)</f>
        <v>0</v>
      </c>
      <c r="W151" s="161"/>
      <c r="X151" s="161" t="s">
        <v>123</v>
      </c>
      <c r="Y151" s="152"/>
      <c r="Z151" s="152"/>
      <c r="AA151" s="152"/>
      <c r="AB151" s="152"/>
      <c r="AC151" s="152"/>
      <c r="AD151" s="152"/>
      <c r="AE151" s="152"/>
      <c r="AF151" s="152"/>
      <c r="AG151" s="152" t="s">
        <v>124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59"/>
      <c r="B152" s="160"/>
      <c r="C152" s="190" t="s">
        <v>557</v>
      </c>
      <c r="D152" s="162"/>
      <c r="E152" s="163">
        <v>1</v>
      </c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144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ht="22.5" outlineLevel="1" x14ac:dyDescent="0.2">
      <c r="A153" s="178">
        <v>61</v>
      </c>
      <c r="B153" s="179" t="s">
        <v>356</v>
      </c>
      <c r="C153" s="188" t="s">
        <v>357</v>
      </c>
      <c r="D153" s="180" t="s">
        <v>127</v>
      </c>
      <c r="E153" s="181">
        <v>1</v>
      </c>
      <c r="F153" s="182"/>
      <c r="G153" s="183">
        <f>ROUND(E153*F153,2)</f>
        <v>0</v>
      </c>
      <c r="H153" s="182"/>
      <c r="I153" s="183">
        <f>ROUND(E153*H153,2)</f>
        <v>0</v>
      </c>
      <c r="J153" s="182"/>
      <c r="K153" s="183">
        <f>ROUND(E153*J153,2)</f>
        <v>0</v>
      </c>
      <c r="L153" s="183">
        <v>21</v>
      </c>
      <c r="M153" s="183">
        <f>G153*(1+L153/100)</f>
        <v>0</v>
      </c>
      <c r="N153" s="183">
        <v>0</v>
      </c>
      <c r="O153" s="183">
        <f>ROUND(E153*N153,2)</f>
        <v>0</v>
      </c>
      <c r="P153" s="183">
        <v>0</v>
      </c>
      <c r="Q153" s="183">
        <f>ROUND(E153*P153,2)</f>
        <v>0</v>
      </c>
      <c r="R153" s="183" t="s">
        <v>204</v>
      </c>
      <c r="S153" s="183" t="s">
        <v>122</v>
      </c>
      <c r="T153" s="184" t="s">
        <v>122</v>
      </c>
      <c r="U153" s="161">
        <v>0</v>
      </c>
      <c r="V153" s="161">
        <f>ROUND(E153*U153,2)</f>
        <v>0</v>
      </c>
      <c r="W153" s="161"/>
      <c r="X153" s="161" t="s">
        <v>205</v>
      </c>
      <c r="Y153" s="152"/>
      <c r="Z153" s="152"/>
      <c r="AA153" s="152"/>
      <c r="AB153" s="152"/>
      <c r="AC153" s="152"/>
      <c r="AD153" s="152"/>
      <c r="AE153" s="152"/>
      <c r="AF153" s="152"/>
      <c r="AG153" s="152" t="s">
        <v>282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ht="22.5" outlineLevel="1" x14ac:dyDescent="0.2">
      <c r="A154" s="171">
        <v>62</v>
      </c>
      <c r="B154" s="172" t="s">
        <v>558</v>
      </c>
      <c r="C154" s="189" t="s">
        <v>559</v>
      </c>
      <c r="D154" s="173" t="s">
        <v>127</v>
      </c>
      <c r="E154" s="174">
        <v>1</v>
      </c>
      <c r="F154" s="175"/>
      <c r="G154" s="176">
        <f>ROUND(E154*F154,2)</f>
        <v>0</v>
      </c>
      <c r="H154" s="175"/>
      <c r="I154" s="176">
        <f>ROUND(E154*H154,2)</f>
        <v>0</v>
      </c>
      <c r="J154" s="175"/>
      <c r="K154" s="176">
        <f>ROUND(E154*J154,2)</f>
        <v>0</v>
      </c>
      <c r="L154" s="176">
        <v>21</v>
      </c>
      <c r="M154" s="176">
        <f>G154*(1+L154/100)</f>
        <v>0</v>
      </c>
      <c r="N154" s="176">
        <v>3.7999999999999999E-2</v>
      </c>
      <c r="O154" s="176">
        <f>ROUND(E154*N154,2)</f>
        <v>0.04</v>
      </c>
      <c r="P154" s="176">
        <v>0</v>
      </c>
      <c r="Q154" s="176">
        <f>ROUND(E154*P154,2)</f>
        <v>0</v>
      </c>
      <c r="R154" s="176"/>
      <c r="S154" s="176" t="s">
        <v>346</v>
      </c>
      <c r="T154" s="177" t="s">
        <v>347</v>
      </c>
      <c r="U154" s="161">
        <v>0</v>
      </c>
      <c r="V154" s="161">
        <f>ROUND(E154*U154,2)</f>
        <v>0</v>
      </c>
      <c r="W154" s="161"/>
      <c r="X154" s="161" t="s">
        <v>205</v>
      </c>
      <c r="Y154" s="152"/>
      <c r="Z154" s="152"/>
      <c r="AA154" s="152"/>
      <c r="AB154" s="152"/>
      <c r="AC154" s="152"/>
      <c r="AD154" s="152"/>
      <c r="AE154" s="152"/>
      <c r="AF154" s="152"/>
      <c r="AG154" s="152" t="s">
        <v>206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59"/>
      <c r="B155" s="160"/>
      <c r="C155" s="190" t="s">
        <v>469</v>
      </c>
      <c r="D155" s="162"/>
      <c r="E155" s="163">
        <v>1</v>
      </c>
      <c r="F155" s="161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61"/>
      <c r="Y155" s="152"/>
      <c r="Z155" s="152"/>
      <c r="AA155" s="152"/>
      <c r="AB155" s="152"/>
      <c r="AC155" s="152"/>
      <c r="AD155" s="152"/>
      <c r="AE155" s="152"/>
      <c r="AF155" s="152"/>
      <c r="AG155" s="152" t="s">
        <v>144</v>
      </c>
      <c r="AH155" s="152">
        <v>0</v>
      </c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ht="22.5" outlineLevel="1" x14ac:dyDescent="0.2">
      <c r="A156" s="178">
        <v>63</v>
      </c>
      <c r="B156" s="179" t="s">
        <v>560</v>
      </c>
      <c r="C156" s="188" t="s">
        <v>561</v>
      </c>
      <c r="D156" s="180" t="s">
        <v>137</v>
      </c>
      <c r="E156" s="181">
        <v>4.5</v>
      </c>
      <c r="F156" s="182"/>
      <c r="G156" s="183">
        <f t="shared" ref="G156:G162" si="0">ROUND(E156*F156,2)</f>
        <v>0</v>
      </c>
      <c r="H156" s="182"/>
      <c r="I156" s="183">
        <f t="shared" ref="I156:I162" si="1">ROUND(E156*H156,2)</f>
        <v>0</v>
      </c>
      <c r="J156" s="182"/>
      <c r="K156" s="183">
        <f t="shared" ref="K156:K162" si="2">ROUND(E156*J156,2)</f>
        <v>0</v>
      </c>
      <c r="L156" s="183">
        <v>21</v>
      </c>
      <c r="M156" s="183">
        <f t="shared" ref="M156:M162" si="3">G156*(1+L156/100)</f>
        <v>0</v>
      </c>
      <c r="N156" s="183">
        <v>1.2700000000000001E-3</v>
      </c>
      <c r="O156" s="183">
        <f t="shared" ref="O156:O162" si="4">ROUND(E156*N156,2)</f>
        <v>0.01</v>
      </c>
      <c r="P156" s="183">
        <v>0</v>
      </c>
      <c r="Q156" s="183">
        <f t="shared" ref="Q156:Q162" si="5">ROUND(E156*P156,2)</f>
        <v>0</v>
      </c>
      <c r="R156" s="183" t="s">
        <v>204</v>
      </c>
      <c r="S156" s="183" t="s">
        <v>122</v>
      </c>
      <c r="T156" s="184" t="s">
        <v>122</v>
      </c>
      <c r="U156" s="161">
        <v>0</v>
      </c>
      <c r="V156" s="161">
        <f t="shared" ref="V156:V162" si="6">ROUND(E156*U156,2)</f>
        <v>0</v>
      </c>
      <c r="W156" s="161"/>
      <c r="X156" s="161" t="s">
        <v>205</v>
      </c>
      <c r="Y156" s="152"/>
      <c r="Z156" s="152"/>
      <c r="AA156" s="152"/>
      <c r="AB156" s="152"/>
      <c r="AC156" s="152"/>
      <c r="AD156" s="152"/>
      <c r="AE156" s="152"/>
      <c r="AF156" s="152"/>
      <c r="AG156" s="152" t="s">
        <v>282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ht="22.5" outlineLevel="1" x14ac:dyDescent="0.2">
      <c r="A157" s="178">
        <v>64</v>
      </c>
      <c r="B157" s="179" t="s">
        <v>562</v>
      </c>
      <c r="C157" s="188" t="s">
        <v>563</v>
      </c>
      <c r="D157" s="180" t="s">
        <v>127</v>
      </c>
      <c r="E157" s="181">
        <v>3</v>
      </c>
      <c r="F157" s="182"/>
      <c r="G157" s="183">
        <f t="shared" si="0"/>
        <v>0</v>
      </c>
      <c r="H157" s="182"/>
      <c r="I157" s="183">
        <f t="shared" si="1"/>
        <v>0</v>
      </c>
      <c r="J157" s="182"/>
      <c r="K157" s="183">
        <f t="shared" si="2"/>
        <v>0</v>
      </c>
      <c r="L157" s="183">
        <v>21</v>
      </c>
      <c r="M157" s="183">
        <f t="shared" si="3"/>
        <v>0</v>
      </c>
      <c r="N157" s="183">
        <v>5.9999999999999995E-4</v>
      </c>
      <c r="O157" s="183">
        <f t="shared" si="4"/>
        <v>0</v>
      </c>
      <c r="P157" s="183">
        <v>0</v>
      </c>
      <c r="Q157" s="183">
        <f t="shared" si="5"/>
        <v>0</v>
      </c>
      <c r="R157" s="183" t="s">
        <v>204</v>
      </c>
      <c r="S157" s="183" t="s">
        <v>122</v>
      </c>
      <c r="T157" s="184" t="s">
        <v>122</v>
      </c>
      <c r="U157" s="161">
        <v>0</v>
      </c>
      <c r="V157" s="161">
        <f t="shared" si="6"/>
        <v>0</v>
      </c>
      <c r="W157" s="161"/>
      <c r="X157" s="161" t="s">
        <v>205</v>
      </c>
      <c r="Y157" s="152"/>
      <c r="Z157" s="152"/>
      <c r="AA157" s="152"/>
      <c r="AB157" s="152"/>
      <c r="AC157" s="152"/>
      <c r="AD157" s="152"/>
      <c r="AE157" s="152"/>
      <c r="AF157" s="152"/>
      <c r="AG157" s="152" t="s">
        <v>282</v>
      </c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">
      <c r="A158" s="178">
        <v>65</v>
      </c>
      <c r="B158" s="179" t="s">
        <v>564</v>
      </c>
      <c r="C158" s="188" t="s">
        <v>565</v>
      </c>
      <c r="D158" s="180" t="s">
        <v>127</v>
      </c>
      <c r="E158" s="181">
        <v>1</v>
      </c>
      <c r="F158" s="182"/>
      <c r="G158" s="183">
        <f t="shared" si="0"/>
        <v>0</v>
      </c>
      <c r="H158" s="182"/>
      <c r="I158" s="183">
        <f t="shared" si="1"/>
        <v>0</v>
      </c>
      <c r="J158" s="182"/>
      <c r="K158" s="183">
        <f t="shared" si="2"/>
        <v>0</v>
      </c>
      <c r="L158" s="183">
        <v>21</v>
      </c>
      <c r="M158" s="183">
        <f t="shared" si="3"/>
        <v>0</v>
      </c>
      <c r="N158" s="183">
        <v>5.9999999999999995E-4</v>
      </c>
      <c r="O158" s="183">
        <f t="shared" si="4"/>
        <v>0</v>
      </c>
      <c r="P158" s="183">
        <v>0</v>
      </c>
      <c r="Q158" s="183">
        <f t="shared" si="5"/>
        <v>0</v>
      </c>
      <c r="R158" s="183"/>
      <c r="S158" s="183" t="s">
        <v>346</v>
      </c>
      <c r="T158" s="184" t="s">
        <v>347</v>
      </c>
      <c r="U158" s="161">
        <v>0</v>
      </c>
      <c r="V158" s="161">
        <f t="shared" si="6"/>
        <v>0</v>
      </c>
      <c r="W158" s="161"/>
      <c r="X158" s="161" t="s">
        <v>205</v>
      </c>
      <c r="Y158" s="152"/>
      <c r="Z158" s="152"/>
      <c r="AA158" s="152"/>
      <c r="AB158" s="152"/>
      <c r="AC158" s="152"/>
      <c r="AD158" s="152"/>
      <c r="AE158" s="152"/>
      <c r="AF158" s="152"/>
      <c r="AG158" s="152" t="s">
        <v>282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78">
        <v>66</v>
      </c>
      <c r="B159" s="179" t="s">
        <v>566</v>
      </c>
      <c r="C159" s="188" t="s">
        <v>567</v>
      </c>
      <c r="D159" s="180" t="s">
        <v>127</v>
      </c>
      <c r="E159" s="181">
        <v>10</v>
      </c>
      <c r="F159" s="182"/>
      <c r="G159" s="183">
        <f t="shared" si="0"/>
        <v>0</v>
      </c>
      <c r="H159" s="182"/>
      <c r="I159" s="183">
        <f t="shared" si="1"/>
        <v>0</v>
      </c>
      <c r="J159" s="182"/>
      <c r="K159" s="183">
        <f t="shared" si="2"/>
        <v>0</v>
      </c>
      <c r="L159" s="183">
        <v>21</v>
      </c>
      <c r="M159" s="183">
        <f t="shared" si="3"/>
        <v>0</v>
      </c>
      <c r="N159" s="183">
        <v>5.9999999999999995E-4</v>
      </c>
      <c r="O159" s="183">
        <f t="shared" si="4"/>
        <v>0.01</v>
      </c>
      <c r="P159" s="183">
        <v>0</v>
      </c>
      <c r="Q159" s="183">
        <f t="shared" si="5"/>
        <v>0</v>
      </c>
      <c r="R159" s="183"/>
      <c r="S159" s="183" t="s">
        <v>346</v>
      </c>
      <c r="T159" s="184" t="s">
        <v>347</v>
      </c>
      <c r="U159" s="161">
        <v>0</v>
      </c>
      <c r="V159" s="161">
        <f t="shared" si="6"/>
        <v>0</v>
      </c>
      <c r="W159" s="161"/>
      <c r="X159" s="161" t="s">
        <v>205</v>
      </c>
      <c r="Y159" s="152"/>
      <c r="Z159" s="152"/>
      <c r="AA159" s="152"/>
      <c r="AB159" s="152"/>
      <c r="AC159" s="152"/>
      <c r="AD159" s="152"/>
      <c r="AE159" s="152"/>
      <c r="AF159" s="152"/>
      <c r="AG159" s="152" t="s">
        <v>282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78">
        <v>67</v>
      </c>
      <c r="B160" s="179" t="s">
        <v>373</v>
      </c>
      <c r="C160" s="188" t="s">
        <v>374</v>
      </c>
      <c r="D160" s="180" t="s">
        <v>127</v>
      </c>
      <c r="E160" s="181">
        <v>4</v>
      </c>
      <c r="F160" s="182"/>
      <c r="G160" s="183">
        <f t="shared" si="0"/>
        <v>0</v>
      </c>
      <c r="H160" s="182"/>
      <c r="I160" s="183">
        <f t="shared" si="1"/>
        <v>0</v>
      </c>
      <c r="J160" s="182"/>
      <c r="K160" s="183">
        <f t="shared" si="2"/>
        <v>0</v>
      </c>
      <c r="L160" s="183">
        <v>21</v>
      </c>
      <c r="M160" s="183">
        <f t="shared" si="3"/>
        <v>0</v>
      </c>
      <c r="N160" s="183">
        <v>5.9999999999999995E-4</v>
      </c>
      <c r="O160" s="183">
        <f t="shared" si="4"/>
        <v>0</v>
      </c>
      <c r="P160" s="183">
        <v>0</v>
      </c>
      <c r="Q160" s="183">
        <f t="shared" si="5"/>
        <v>0</v>
      </c>
      <c r="R160" s="183"/>
      <c r="S160" s="183" t="s">
        <v>346</v>
      </c>
      <c r="T160" s="184" t="s">
        <v>347</v>
      </c>
      <c r="U160" s="161">
        <v>0</v>
      </c>
      <c r="V160" s="161">
        <f t="shared" si="6"/>
        <v>0</v>
      </c>
      <c r="W160" s="161"/>
      <c r="X160" s="161" t="s">
        <v>205</v>
      </c>
      <c r="Y160" s="152"/>
      <c r="Z160" s="152"/>
      <c r="AA160" s="152"/>
      <c r="AB160" s="152"/>
      <c r="AC160" s="152"/>
      <c r="AD160" s="152"/>
      <c r="AE160" s="152"/>
      <c r="AF160" s="152"/>
      <c r="AG160" s="152" t="s">
        <v>282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78">
        <v>68</v>
      </c>
      <c r="B161" s="179" t="s">
        <v>568</v>
      </c>
      <c r="C161" s="188" t="s">
        <v>569</v>
      </c>
      <c r="D161" s="180" t="s">
        <v>127</v>
      </c>
      <c r="E161" s="181">
        <v>1</v>
      </c>
      <c r="F161" s="182"/>
      <c r="G161" s="183">
        <f t="shared" si="0"/>
        <v>0</v>
      </c>
      <c r="H161" s="182"/>
      <c r="I161" s="183">
        <f t="shared" si="1"/>
        <v>0</v>
      </c>
      <c r="J161" s="182"/>
      <c r="K161" s="183">
        <f t="shared" si="2"/>
        <v>0</v>
      </c>
      <c r="L161" s="183">
        <v>21</v>
      </c>
      <c r="M161" s="183">
        <f t="shared" si="3"/>
        <v>0</v>
      </c>
      <c r="N161" s="183">
        <v>6.4999999999999997E-4</v>
      </c>
      <c r="O161" s="183">
        <f t="shared" si="4"/>
        <v>0</v>
      </c>
      <c r="P161" s="183">
        <v>0</v>
      </c>
      <c r="Q161" s="183">
        <f t="shared" si="5"/>
        <v>0</v>
      </c>
      <c r="R161" s="183"/>
      <c r="S161" s="183" t="s">
        <v>346</v>
      </c>
      <c r="T161" s="184" t="s">
        <v>347</v>
      </c>
      <c r="U161" s="161">
        <v>0</v>
      </c>
      <c r="V161" s="161">
        <f t="shared" si="6"/>
        <v>0</v>
      </c>
      <c r="W161" s="161"/>
      <c r="X161" s="161" t="s">
        <v>205</v>
      </c>
      <c r="Y161" s="152"/>
      <c r="Z161" s="152"/>
      <c r="AA161" s="152"/>
      <c r="AB161" s="152"/>
      <c r="AC161" s="152"/>
      <c r="AD161" s="152"/>
      <c r="AE161" s="152"/>
      <c r="AF161" s="152"/>
      <c r="AG161" s="152" t="s">
        <v>282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71">
        <v>69</v>
      </c>
      <c r="B162" s="172" t="s">
        <v>375</v>
      </c>
      <c r="C162" s="189" t="s">
        <v>376</v>
      </c>
      <c r="D162" s="173" t="s">
        <v>211</v>
      </c>
      <c r="E162" s="174">
        <v>5.5169999999999997E-2</v>
      </c>
      <c r="F162" s="175"/>
      <c r="G162" s="176">
        <f t="shared" si="0"/>
        <v>0</v>
      </c>
      <c r="H162" s="175"/>
      <c r="I162" s="176">
        <f t="shared" si="1"/>
        <v>0</v>
      </c>
      <c r="J162" s="175"/>
      <c r="K162" s="176">
        <f t="shared" si="2"/>
        <v>0</v>
      </c>
      <c r="L162" s="176">
        <v>21</v>
      </c>
      <c r="M162" s="176">
        <f t="shared" si="3"/>
        <v>0</v>
      </c>
      <c r="N162" s="176">
        <v>0</v>
      </c>
      <c r="O162" s="176">
        <f t="shared" si="4"/>
        <v>0</v>
      </c>
      <c r="P162" s="176">
        <v>0</v>
      </c>
      <c r="Q162" s="176">
        <f t="shared" si="5"/>
        <v>0</v>
      </c>
      <c r="R162" s="176" t="s">
        <v>326</v>
      </c>
      <c r="S162" s="176" t="s">
        <v>122</v>
      </c>
      <c r="T162" s="177" t="s">
        <v>122</v>
      </c>
      <c r="U162" s="161">
        <v>5.0640000000000001</v>
      </c>
      <c r="V162" s="161">
        <f t="shared" si="6"/>
        <v>0.28000000000000003</v>
      </c>
      <c r="W162" s="161"/>
      <c r="X162" s="161" t="s">
        <v>212</v>
      </c>
      <c r="Y162" s="152"/>
      <c r="Z162" s="152"/>
      <c r="AA162" s="152"/>
      <c r="AB162" s="152"/>
      <c r="AC162" s="152"/>
      <c r="AD162" s="152"/>
      <c r="AE162" s="152"/>
      <c r="AF162" s="152"/>
      <c r="AG162" s="152" t="s">
        <v>213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59"/>
      <c r="B163" s="160"/>
      <c r="C163" s="258" t="s">
        <v>287</v>
      </c>
      <c r="D163" s="259"/>
      <c r="E163" s="259"/>
      <c r="F163" s="259"/>
      <c r="G163" s="259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52"/>
      <c r="Z163" s="152"/>
      <c r="AA163" s="152"/>
      <c r="AB163" s="152"/>
      <c r="AC163" s="152"/>
      <c r="AD163" s="152"/>
      <c r="AE163" s="152"/>
      <c r="AF163" s="152"/>
      <c r="AG163" s="152" t="s">
        <v>142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x14ac:dyDescent="0.2">
      <c r="A164" s="165" t="s">
        <v>116</v>
      </c>
      <c r="B164" s="166" t="s">
        <v>80</v>
      </c>
      <c r="C164" s="187" t="s">
        <v>81</v>
      </c>
      <c r="D164" s="167"/>
      <c r="E164" s="168"/>
      <c r="F164" s="169"/>
      <c r="G164" s="169">
        <f>SUMIF(AG165:AG177,"&lt;&gt;NOR",G165:G177)</f>
        <v>0</v>
      </c>
      <c r="H164" s="169"/>
      <c r="I164" s="169">
        <f>SUM(I165:I177)</f>
        <v>0</v>
      </c>
      <c r="J164" s="169"/>
      <c r="K164" s="169">
        <f>SUM(K165:K177)</f>
        <v>0</v>
      </c>
      <c r="L164" s="169"/>
      <c r="M164" s="169">
        <f>SUM(M165:M177)</f>
        <v>0</v>
      </c>
      <c r="N164" s="169"/>
      <c r="O164" s="169">
        <f>SUM(O165:O177)</f>
        <v>0.01</v>
      </c>
      <c r="P164" s="169"/>
      <c r="Q164" s="169">
        <f>SUM(Q165:Q177)</f>
        <v>0</v>
      </c>
      <c r="R164" s="169"/>
      <c r="S164" s="169"/>
      <c r="T164" s="170"/>
      <c r="U164" s="164"/>
      <c r="V164" s="164">
        <f>SUM(V165:V177)</f>
        <v>4.0799999999999992</v>
      </c>
      <c r="W164" s="164"/>
      <c r="X164" s="164"/>
      <c r="AG164" t="s">
        <v>117</v>
      </c>
    </row>
    <row r="165" spans="1:60" outlineLevel="1" x14ac:dyDescent="0.2">
      <c r="A165" s="171">
        <v>70</v>
      </c>
      <c r="B165" s="172" t="s">
        <v>570</v>
      </c>
      <c r="C165" s="189" t="s">
        <v>571</v>
      </c>
      <c r="D165" s="173" t="s">
        <v>137</v>
      </c>
      <c r="E165" s="174">
        <v>9</v>
      </c>
      <c r="F165" s="175"/>
      <c r="G165" s="176">
        <f>ROUND(E165*F165,2)</f>
        <v>0</v>
      </c>
      <c r="H165" s="175"/>
      <c r="I165" s="176">
        <f>ROUND(E165*H165,2)</f>
        <v>0</v>
      </c>
      <c r="J165" s="175"/>
      <c r="K165" s="176">
        <f>ROUND(E165*J165,2)</f>
        <v>0</v>
      </c>
      <c r="L165" s="176">
        <v>21</v>
      </c>
      <c r="M165" s="176">
        <f>G165*(1+L165/100)</f>
        <v>0</v>
      </c>
      <c r="N165" s="176">
        <v>5.8E-4</v>
      </c>
      <c r="O165" s="176">
        <f>ROUND(E165*N165,2)</f>
        <v>0.01</v>
      </c>
      <c r="P165" s="176">
        <v>0</v>
      </c>
      <c r="Q165" s="176">
        <f>ROUND(E165*P165,2)</f>
        <v>0</v>
      </c>
      <c r="R165" s="176" t="s">
        <v>174</v>
      </c>
      <c r="S165" s="176" t="s">
        <v>122</v>
      </c>
      <c r="T165" s="177" t="s">
        <v>122</v>
      </c>
      <c r="U165" s="161">
        <v>0.24</v>
      </c>
      <c r="V165" s="161">
        <f>ROUND(E165*U165,2)</f>
        <v>2.16</v>
      </c>
      <c r="W165" s="161"/>
      <c r="X165" s="161" t="s">
        <v>123</v>
      </c>
      <c r="Y165" s="152"/>
      <c r="Z165" s="152"/>
      <c r="AA165" s="152"/>
      <c r="AB165" s="152"/>
      <c r="AC165" s="152"/>
      <c r="AD165" s="152"/>
      <c r="AE165" s="152"/>
      <c r="AF165" s="152"/>
      <c r="AG165" s="152" t="s">
        <v>182</v>
      </c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59"/>
      <c r="B166" s="160"/>
      <c r="C166" s="258" t="s">
        <v>382</v>
      </c>
      <c r="D166" s="259"/>
      <c r="E166" s="259"/>
      <c r="F166" s="259"/>
      <c r="G166" s="259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52"/>
      <c r="Z166" s="152"/>
      <c r="AA166" s="152"/>
      <c r="AB166" s="152"/>
      <c r="AC166" s="152"/>
      <c r="AD166" s="152"/>
      <c r="AE166" s="152"/>
      <c r="AF166" s="152"/>
      <c r="AG166" s="152" t="s">
        <v>142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59"/>
      <c r="B167" s="160"/>
      <c r="C167" s="260" t="s">
        <v>175</v>
      </c>
      <c r="D167" s="261"/>
      <c r="E167" s="261"/>
      <c r="F167" s="261"/>
      <c r="G167" s="2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52"/>
      <c r="Z167" s="152"/>
      <c r="AA167" s="152"/>
      <c r="AB167" s="152"/>
      <c r="AC167" s="152"/>
      <c r="AD167" s="152"/>
      <c r="AE167" s="152"/>
      <c r="AF167" s="152"/>
      <c r="AG167" s="152" t="s">
        <v>151</v>
      </c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59"/>
      <c r="B168" s="160"/>
      <c r="C168" s="190" t="s">
        <v>572</v>
      </c>
      <c r="D168" s="162"/>
      <c r="E168" s="163">
        <v>9</v>
      </c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144</v>
      </c>
      <c r="AH168" s="152">
        <v>0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71">
        <v>71</v>
      </c>
      <c r="B169" s="172" t="s">
        <v>388</v>
      </c>
      <c r="C169" s="189" t="s">
        <v>251</v>
      </c>
      <c r="D169" s="173" t="s">
        <v>137</v>
      </c>
      <c r="E169" s="174">
        <v>9</v>
      </c>
      <c r="F169" s="175"/>
      <c r="G169" s="176">
        <f>ROUND(E169*F169,2)</f>
        <v>0</v>
      </c>
      <c r="H169" s="175"/>
      <c r="I169" s="176">
        <f>ROUND(E169*H169,2)</f>
        <v>0</v>
      </c>
      <c r="J169" s="175"/>
      <c r="K169" s="176">
        <f>ROUND(E169*J169,2)</f>
        <v>0</v>
      </c>
      <c r="L169" s="176">
        <v>21</v>
      </c>
      <c r="M169" s="176">
        <f>G169*(1+L169/100)</f>
        <v>0</v>
      </c>
      <c r="N169" s="176">
        <v>0</v>
      </c>
      <c r="O169" s="176">
        <f>ROUND(E169*N169,2)</f>
        <v>0</v>
      </c>
      <c r="P169" s="176">
        <v>0</v>
      </c>
      <c r="Q169" s="176">
        <f>ROUND(E169*P169,2)</f>
        <v>0</v>
      </c>
      <c r="R169" s="176" t="s">
        <v>174</v>
      </c>
      <c r="S169" s="176" t="s">
        <v>122</v>
      </c>
      <c r="T169" s="177" t="s">
        <v>122</v>
      </c>
      <c r="U169" s="161">
        <v>0.14000000000000001</v>
      </c>
      <c r="V169" s="161">
        <f>ROUND(E169*U169,2)</f>
        <v>1.26</v>
      </c>
      <c r="W169" s="161"/>
      <c r="X169" s="161" t="s">
        <v>123</v>
      </c>
      <c r="Y169" s="152"/>
      <c r="Z169" s="152"/>
      <c r="AA169" s="152"/>
      <c r="AB169" s="152"/>
      <c r="AC169" s="152"/>
      <c r="AD169" s="152"/>
      <c r="AE169" s="152"/>
      <c r="AF169" s="152"/>
      <c r="AG169" s="152" t="s">
        <v>124</v>
      </c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">
      <c r="A170" s="159"/>
      <c r="B170" s="160"/>
      <c r="C170" s="190" t="s">
        <v>573</v>
      </c>
      <c r="D170" s="162"/>
      <c r="E170" s="163">
        <v>9</v>
      </c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52"/>
      <c r="Z170" s="152"/>
      <c r="AA170" s="152"/>
      <c r="AB170" s="152"/>
      <c r="AC170" s="152"/>
      <c r="AD170" s="152"/>
      <c r="AE170" s="152"/>
      <c r="AF170" s="152"/>
      <c r="AG170" s="152" t="s">
        <v>144</v>
      </c>
      <c r="AH170" s="152">
        <v>5</v>
      </c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78">
        <v>72</v>
      </c>
      <c r="B171" s="179" t="s">
        <v>574</v>
      </c>
      <c r="C171" s="188" t="s">
        <v>575</v>
      </c>
      <c r="D171" s="180" t="s">
        <v>127</v>
      </c>
      <c r="E171" s="181">
        <v>2</v>
      </c>
      <c r="F171" s="182"/>
      <c r="G171" s="183">
        <f>ROUND(E171*F171,2)</f>
        <v>0</v>
      </c>
      <c r="H171" s="182"/>
      <c r="I171" s="183">
        <f>ROUND(E171*H171,2)</f>
        <v>0</v>
      </c>
      <c r="J171" s="182"/>
      <c r="K171" s="183">
        <f>ROUND(E171*J171,2)</f>
        <v>0</v>
      </c>
      <c r="L171" s="183">
        <v>21</v>
      </c>
      <c r="M171" s="183">
        <f>G171*(1+L171/100)</f>
        <v>0</v>
      </c>
      <c r="N171" s="183">
        <v>4.0000000000000003E-5</v>
      </c>
      <c r="O171" s="183">
        <f>ROUND(E171*N171,2)</f>
        <v>0</v>
      </c>
      <c r="P171" s="183">
        <v>0</v>
      </c>
      <c r="Q171" s="183">
        <f>ROUND(E171*P171,2)</f>
        <v>0</v>
      </c>
      <c r="R171" s="183" t="s">
        <v>392</v>
      </c>
      <c r="S171" s="183" t="s">
        <v>122</v>
      </c>
      <c r="T171" s="184" t="s">
        <v>122</v>
      </c>
      <c r="U171" s="161">
        <v>0.24</v>
      </c>
      <c r="V171" s="161">
        <f>ROUND(E171*U171,2)</f>
        <v>0.48</v>
      </c>
      <c r="W171" s="161"/>
      <c r="X171" s="161" t="s">
        <v>123</v>
      </c>
      <c r="Y171" s="152"/>
      <c r="Z171" s="152"/>
      <c r="AA171" s="152"/>
      <c r="AB171" s="152"/>
      <c r="AC171" s="152"/>
      <c r="AD171" s="152"/>
      <c r="AE171" s="152"/>
      <c r="AF171" s="152"/>
      <c r="AG171" s="152" t="s">
        <v>124</v>
      </c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">
      <c r="A172" s="171">
        <v>73</v>
      </c>
      <c r="B172" s="172" t="s">
        <v>395</v>
      </c>
      <c r="C172" s="189" t="s">
        <v>396</v>
      </c>
      <c r="D172" s="173" t="s">
        <v>137</v>
      </c>
      <c r="E172" s="174">
        <v>9</v>
      </c>
      <c r="F172" s="175"/>
      <c r="G172" s="176">
        <f>ROUND(E172*F172,2)</f>
        <v>0</v>
      </c>
      <c r="H172" s="175"/>
      <c r="I172" s="176">
        <f>ROUND(E172*H172,2)</f>
        <v>0</v>
      </c>
      <c r="J172" s="175"/>
      <c r="K172" s="176">
        <f>ROUND(E172*J172,2)</f>
        <v>0</v>
      </c>
      <c r="L172" s="176">
        <v>21</v>
      </c>
      <c r="M172" s="176">
        <f>G172*(1+L172/100)</f>
        <v>0</v>
      </c>
      <c r="N172" s="176">
        <v>0</v>
      </c>
      <c r="O172" s="176">
        <f>ROUND(E172*N172,2)</f>
        <v>0</v>
      </c>
      <c r="P172" s="176">
        <v>0</v>
      </c>
      <c r="Q172" s="176">
        <f>ROUND(E172*P172,2)</f>
        <v>0</v>
      </c>
      <c r="R172" s="176" t="s">
        <v>392</v>
      </c>
      <c r="S172" s="176" t="s">
        <v>122</v>
      </c>
      <c r="T172" s="177" t="s">
        <v>122</v>
      </c>
      <c r="U172" s="161">
        <v>1.7999999999999999E-2</v>
      </c>
      <c r="V172" s="161">
        <f>ROUND(E172*U172,2)</f>
        <v>0.16</v>
      </c>
      <c r="W172" s="161"/>
      <c r="X172" s="161" t="s">
        <v>123</v>
      </c>
      <c r="Y172" s="152"/>
      <c r="Z172" s="152"/>
      <c r="AA172" s="152"/>
      <c r="AB172" s="152"/>
      <c r="AC172" s="152"/>
      <c r="AD172" s="152"/>
      <c r="AE172" s="152"/>
      <c r="AF172" s="152"/>
      <c r="AG172" s="152" t="s">
        <v>334</v>
      </c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">
      <c r="A173" s="159"/>
      <c r="B173" s="160"/>
      <c r="C173" s="262" t="s">
        <v>397</v>
      </c>
      <c r="D173" s="263"/>
      <c r="E173" s="263"/>
      <c r="F173" s="263"/>
      <c r="G173" s="263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61"/>
      <c r="Y173" s="152"/>
      <c r="Z173" s="152"/>
      <c r="AA173" s="152"/>
      <c r="AB173" s="152"/>
      <c r="AC173" s="152"/>
      <c r="AD173" s="152"/>
      <c r="AE173" s="152"/>
      <c r="AF173" s="152"/>
      <c r="AG173" s="152" t="s">
        <v>151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">
      <c r="A174" s="159"/>
      <c r="B174" s="160"/>
      <c r="C174" s="190" t="s">
        <v>576</v>
      </c>
      <c r="D174" s="162"/>
      <c r="E174" s="163">
        <v>9</v>
      </c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61"/>
      <c r="Y174" s="152"/>
      <c r="Z174" s="152"/>
      <c r="AA174" s="152"/>
      <c r="AB174" s="152"/>
      <c r="AC174" s="152"/>
      <c r="AD174" s="152"/>
      <c r="AE174" s="152"/>
      <c r="AF174" s="152"/>
      <c r="AG174" s="152" t="s">
        <v>144</v>
      </c>
      <c r="AH174" s="152">
        <v>5</v>
      </c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ht="33.75" outlineLevel="1" x14ac:dyDescent="0.2">
      <c r="A175" s="171">
        <v>74</v>
      </c>
      <c r="B175" s="172" t="s">
        <v>577</v>
      </c>
      <c r="C175" s="189" t="s">
        <v>578</v>
      </c>
      <c r="D175" s="173" t="s">
        <v>137</v>
      </c>
      <c r="E175" s="174">
        <v>9</v>
      </c>
      <c r="F175" s="175"/>
      <c r="G175" s="176">
        <f>ROUND(E175*F175,2)</f>
        <v>0</v>
      </c>
      <c r="H175" s="175"/>
      <c r="I175" s="176">
        <f>ROUND(E175*H175,2)</f>
        <v>0</v>
      </c>
      <c r="J175" s="175"/>
      <c r="K175" s="176">
        <f>ROUND(E175*J175,2)</f>
        <v>0</v>
      </c>
      <c r="L175" s="176">
        <v>21</v>
      </c>
      <c r="M175" s="176">
        <f>G175*(1+L175/100)</f>
        <v>0</v>
      </c>
      <c r="N175" s="176">
        <v>2.0000000000000002E-5</v>
      </c>
      <c r="O175" s="176">
        <f>ROUND(E175*N175,2)</f>
        <v>0</v>
      </c>
      <c r="P175" s="176">
        <v>0</v>
      </c>
      <c r="Q175" s="176">
        <f>ROUND(E175*P175,2)</f>
        <v>0</v>
      </c>
      <c r="R175" s="176" t="s">
        <v>204</v>
      </c>
      <c r="S175" s="176" t="s">
        <v>122</v>
      </c>
      <c r="T175" s="177" t="s">
        <v>122</v>
      </c>
      <c r="U175" s="161">
        <v>0</v>
      </c>
      <c r="V175" s="161">
        <f>ROUND(E175*U175,2)</f>
        <v>0</v>
      </c>
      <c r="W175" s="161"/>
      <c r="X175" s="161" t="s">
        <v>205</v>
      </c>
      <c r="Y175" s="152"/>
      <c r="Z175" s="152"/>
      <c r="AA175" s="152"/>
      <c r="AB175" s="152"/>
      <c r="AC175" s="152"/>
      <c r="AD175" s="152"/>
      <c r="AE175" s="152"/>
      <c r="AF175" s="152"/>
      <c r="AG175" s="152" t="s">
        <v>206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">
      <c r="A176" s="159"/>
      <c r="B176" s="160"/>
      <c r="C176" s="190" t="s">
        <v>576</v>
      </c>
      <c r="D176" s="162"/>
      <c r="E176" s="163">
        <v>9</v>
      </c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61"/>
      <c r="Y176" s="152"/>
      <c r="Z176" s="152"/>
      <c r="AA176" s="152"/>
      <c r="AB176" s="152"/>
      <c r="AC176" s="152"/>
      <c r="AD176" s="152"/>
      <c r="AE176" s="152"/>
      <c r="AF176" s="152"/>
      <c r="AG176" s="152" t="s">
        <v>144</v>
      </c>
      <c r="AH176" s="152">
        <v>5</v>
      </c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">
      <c r="A177" s="178">
        <v>75</v>
      </c>
      <c r="B177" s="179" t="s">
        <v>402</v>
      </c>
      <c r="C177" s="188" t="s">
        <v>403</v>
      </c>
      <c r="D177" s="180" t="s">
        <v>211</v>
      </c>
      <c r="E177" s="181">
        <v>5.4799999999999996E-3</v>
      </c>
      <c r="F177" s="182"/>
      <c r="G177" s="183">
        <f>ROUND(E177*F177,2)</f>
        <v>0</v>
      </c>
      <c r="H177" s="182"/>
      <c r="I177" s="183">
        <f>ROUND(E177*H177,2)</f>
        <v>0</v>
      </c>
      <c r="J177" s="182"/>
      <c r="K177" s="183">
        <f>ROUND(E177*J177,2)</f>
        <v>0</v>
      </c>
      <c r="L177" s="183">
        <v>21</v>
      </c>
      <c r="M177" s="183">
        <f>G177*(1+L177/100)</f>
        <v>0</v>
      </c>
      <c r="N177" s="183">
        <v>0</v>
      </c>
      <c r="O177" s="183">
        <f>ROUND(E177*N177,2)</f>
        <v>0</v>
      </c>
      <c r="P177" s="183">
        <v>0</v>
      </c>
      <c r="Q177" s="183">
        <f>ROUND(E177*P177,2)</f>
        <v>0</v>
      </c>
      <c r="R177" s="183" t="s">
        <v>392</v>
      </c>
      <c r="S177" s="183" t="s">
        <v>122</v>
      </c>
      <c r="T177" s="184" t="s">
        <v>122</v>
      </c>
      <c r="U177" s="161">
        <v>3.5630000000000002</v>
      </c>
      <c r="V177" s="161">
        <f>ROUND(E177*U177,2)</f>
        <v>0.02</v>
      </c>
      <c r="W177" s="161"/>
      <c r="X177" s="161" t="s">
        <v>212</v>
      </c>
      <c r="Y177" s="152"/>
      <c r="Z177" s="152"/>
      <c r="AA177" s="152"/>
      <c r="AB177" s="152"/>
      <c r="AC177" s="152"/>
      <c r="AD177" s="152"/>
      <c r="AE177" s="152"/>
      <c r="AF177" s="152"/>
      <c r="AG177" s="152" t="s">
        <v>213</v>
      </c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x14ac:dyDescent="0.2">
      <c r="A178" s="165" t="s">
        <v>116</v>
      </c>
      <c r="B178" s="166" t="s">
        <v>82</v>
      </c>
      <c r="C178" s="187" t="s">
        <v>83</v>
      </c>
      <c r="D178" s="167"/>
      <c r="E178" s="168"/>
      <c r="F178" s="169"/>
      <c r="G178" s="169">
        <f>SUMIF(AG179:AG182,"&lt;&gt;NOR",G179:G182)</f>
        <v>0</v>
      </c>
      <c r="H178" s="169"/>
      <c r="I178" s="169">
        <f>SUM(I179:I182)</f>
        <v>0</v>
      </c>
      <c r="J178" s="169"/>
      <c r="K178" s="169">
        <f>SUM(K179:K182)</f>
        <v>0</v>
      </c>
      <c r="L178" s="169"/>
      <c r="M178" s="169">
        <f>SUM(M179:M182)</f>
        <v>0</v>
      </c>
      <c r="N178" s="169"/>
      <c r="O178" s="169">
        <f>SUM(O179:O182)</f>
        <v>0</v>
      </c>
      <c r="P178" s="169"/>
      <c r="Q178" s="169">
        <f>SUM(Q179:Q182)</f>
        <v>0</v>
      </c>
      <c r="R178" s="169"/>
      <c r="S178" s="169"/>
      <c r="T178" s="170"/>
      <c r="U178" s="164"/>
      <c r="V178" s="164">
        <f>SUM(V179:V182)</f>
        <v>0.54</v>
      </c>
      <c r="W178" s="164"/>
      <c r="X178" s="164"/>
      <c r="AG178" t="s">
        <v>117</v>
      </c>
    </row>
    <row r="179" spans="1:60" ht="22.5" outlineLevel="1" x14ac:dyDescent="0.2">
      <c r="A179" s="178">
        <v>76</v>
      </c>
      <c r="B179" s="179" t="s">
        <v>404</v>
      </c>
      <c r="C179" s="188" t="s">
        <v>405</v>
      </c>
      <c r="D179" s="180" t="s">
        <v>127</v>
      </c>
      <c r="E179" s="181">
        <v>1</v>
      </c>
      <c r="F179" s="182"/>
      <c r="G179" s="183">
        <f>ROUND(E179*F179,2)</f>
        <v>0</v>
      </c>
      <c r="H179" s="182"/>
      <c r="I179" s="183">
        <f>ROUND(E179*H179,2)</f>
        <v>0</v>
      </c>
      <c r="J179" s="182"/>
      <c r="K179" s="183">
        <f>ROUND(E179*J179,2)</f>
        <v>0</v>
      </c>
      <c r="L179" s="183">
        <v>21</v>
      </c>
      <c r="M179" s="183">
        <f>G179*(1+L179/100)</f>
        <v>0</v>
      </c>
      <c r="N179" s="183">
        <v>0</v>
      </c>
      <c r="O179" s="183">
        <f>ROUND(E179*N179,2)</f>
        <v>0</v>
      </c>
      <c r="P179" s="183">
        <v>0</v>
      </c>
      <c r="Q179" s="183">
        <f>ROUND(E179*P179,2)</f>
        <v>0</v>
      </c>
      <c r="R179" s="183" t="s">
        <v>392</v>
      </c>
      <c r="S179" s="183" t="s">
        <v>122</v>
      </c>
      <c r="T179" s="184" t="s">
        <v>122</v>
      </c>
      <c r="U179" s="161">
        <v>0.247</v>
      </c>
      <c r="V179" s="161">
        <f>ROUND(E179*U179,2)</f>
        <v>0.25</v>
      </c>
      <c r="W179" s="161"/>
      <c r="X179" s="161" t="s">
        <v>123</v>
      </c>
      <c r="Y179" s="152"/>
      <c r="Z179" s="152"/>
      <c r="AA179" s="152"/>
      <c r="AB179" s="152"/>
      <c r="AC179" s="152"/>
      <c r="AD179" s="152"/>
      <c r="AE179" s="152"/>
      <c r="AF179" s="152"/>
      <c r="AG179" s="152" t="s">
        <v>182</v>
      </c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ht="22.5" outlineLevel="1" x14ac:dyDescent="0.2">
      <c r="A180" s="178">
        <v>77</v>
      </c>
      <c r="B180" s="179" t="s">
        <v>579</v>
      </c>
      <c r="C180" s="188" t="s">
        <v>580</v>
      </c>
      <c r="D180" s="180" t="s">
        <v>127</v>
      </c>
      <c r="E180" s="181">
        <v>2</v>
      </c>
      <c r="F180" s="182"/>
      <c r="G180" s="183">
        <f>ROUND(E180*F180,2)</f>
        <v>0</v>
      </c>
      <c r="H180" s="182"/>
      <c r="I180" s="183">
        <f>ROUND(E180*H180,2)</f>
        <v>0</v>
      </c>
      <c r="J180" s="182"/>
      <c r="K180" s="183">
        <f>ROUND(E180*J180,2)</f>
        <v>0</v>
      </c>
      <c r="L180" s="183">
        <v>21</v>
      </c>
      <c r="M180" s="183">
        <f>G180*(1+L180/100)</f>
        <v>0</v>
      </c>
      <c r="N180" s="183">
        <v>0</v>
      </c>
      <c r="O180" s="183">
        <f>ROUND(E180*N180,2)</f>
        <v>0</v>
      </c>
      <c r="P180" s="183">
        <v>0</v>
      </c>
      <c r="Q180" s="183">
        <f>ROUND(E180*P180,2)</f>
        <v>0</v>
      </c>
      <c r="R180" s="183" t="s">
        <v>392</v>
      </c>
      <c r="S180" s="183" t="s">
        <v>122</v>
      </c>
      <c r="T180" s="184" t="s">
        <v>122</v>
      </c>
      <c r="U180" s="161">
        <v>6.5000000000000002E-2</v>
      </c>
      <c r="V180" s="161">
        <f>ROUND(E180*U180,2)</f>
        <v>0.13</v>
      </c>
      <c r="W180" s="161"/>
      <c r="X180" s="161" t="s">
        <v>123</v>
      </c>
      <c r="Y180" s="152"/>
      <c r="Z180" s="152"/>
      <c r="AA180" s="152"/>
      <c r="AB180" s="152"/>
      <c r="AC180" s="152"/>
      <c r="AD180" s="152"/>
      <c r="AE180" s="152"/>
      <c r="AF180" s="152"/>
      <c r="AG180" s="152" t="s">
        <v>182</v>
      </c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ht="22.5" outlineLevel="1" x14ac:dyDescent="0.2">
      <c r="A181" s="178">
        <v>78</v>
      </c>
      <c r="B181" s="179" t="s">
        <v>409</v>
      </c>
      <c r="C181" s="188" t="s">
        <v>410</v>
      </c>
      <c r="D181" s="180" t="s">
        <v>127</v>
      </c>
      <c r="E181" s="181">
        <v>1</v>
      </c>
      <c r="F181" s="182"/>
      <c r="G181" s="183">
        <f>ROUND(E181*F181,2)</f>
        <v>0</v>
      </c>
      <c r="H181" s="182"/>
      <c r="I181" s="183">
        <f>ROUND(E181*H181,2)</f>
        <v>0</v>
      </c>
      <c r="J181" s="182"/>
      <c r="K181" s="183">
        <f>ROUND(E181*J181,2)</f>
        <v>0</v>
      </c>
      <c r="L181" s="183">
        <v>21</v>
      </c>
      <c r="M181" s="183">
        <f>G181*(1+L181/100)</f>
        <v>0</v>
      </c>
      <c r="N181" s="183">
        <v>4.4999999999999999E-4</v>
      </c>
      <c r="O181" s="183">
        <f>ROUND(E181*N181,2)</f>
        <v>0</v>
      </c>
      <c r="P181" s="183">
        <v>0</v>
      </c>
      <c r="Q181" s="183">
        <f>ROUND(E181*P181,2)</f>
        <v>0</v>
      </c>
      <c r="R181" s="183" t="s">
        <v>392</v>
      </c>
      <c r="S181" s="183" t="s">
        <v>122</v>
      </c>
      <c r="T181" s="184" t="s">
        <v>122</v>
      </c>
      <c r="U181" s="161">
        <v>0.16400000000000001</v>
      </c>
      <c r="V181" s="161">
        <f>ROUND(E181*U181,2)</f>
        <v>0.16</v>
      </c>
      <c r="W181" s="161"/>
      <c r="X181" s="161" t="s">
        <v>123</v>
      </c>
      <c r="Y181" s="152"/>
      <c r="Z181" s="152"/>
      <c r="AA181" s="152"/>
      <c r="AB181" s="152"/>
      <c r="AC181" s="152"/>
      <c r="AD181" s="152"/>
      <c r="AE181" s="152"/>
      <c r="AF181" s="152"/>
      <c r="AG181" s="152" t="s">
        <v>182</v>
      </c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">
      <c r="A182" s="178">
        <v>79</v>
      </c>
      <c r="B182" s="179" t="s">
        <v>412</v>
      </c>
      <c r="C182" s="188" t="s">
        <v>413</v>
      </c>
      <c r="D182" s="180" t="s">
        <v>211</v>
      </c>
      <c r="E182" s="181">
        <v>4.4999999999999999E-4</v>
      </c>
      <c r="F182" s="182"/>
      <c r="G182" s="183">
        <f>ROUND(E182*F182,2)</f>
        <v>0</v>
      </c>
      <c r="H182" s="182"/>
      <c r="I182" s="183">
        <f>ROUND(E182*H182,2)</f>
        <v>0</v>
      </c>
      <c r="J182" s="182"/>
      <c r="K182" s="183">
        <f>ROUND(E182*J182,2)</f>
        <v>0</v>
      </c>
      <c r="L182" s="183">
        <v>21</v>
      </c>
      <c r="M182" s="183">
        <f>G182*(1+L182/100)</f>
        <v>0</v>
      </c>
      <c r="N182" s="183">
        <v>0</v>
      </c>
      <c r="O182" s="183">
        <f>ROUND(E182*N182,2)</f>
        <v>0</v>
      </c>
      <c r="P182" s="183">
        <v>0</v>
      </c>
      <c r="Q182" s="183">
        <f>ROUND(E182*P182,2)</f>
        <v>0</v>
      </c>
      <c r="R182" s="183" t="s">
        <v>392</v>
      </c>
      <c r="S182" s="183" t="s">
        <v>122</v>
      </c>
      <c r="T182" s="184" t="s">
        <v>122</v>
      </c>
      <c r="U182" s="161">
        <v>2.351</v>
      </c>
      <c r="V182" s="161">
        <f>ROUND(E182*U182,2)</f>
        <v>0</v>
      </c>
      <c r="W182" s="161"/>
      <c r="X182" s="161" t="s">
        <v>212</v>
      </c>
      <c r="Y182" s="152"/>
      <c r="Z182" s="152"/>
      <c r="AA182" s="152"/>
      <c r="AB182" s="152"/>
      <c r="AC182" s="152"/>
      <c r="AD182" s="152"/>
      <c r="AE182" s="152"/>
      <c r="AF182" s="152"/>
      <c r="AG182" s="152" t="s">
        <v>213</v>
      </c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x14ac:dyDescent="0.2">
      <c r="A183" s="165" t="s">
        <v>116</v>
      </c>
      <c r="B183" s="166" t="s">
        <v>84</v>
      </c>
      <c r="C183" s="187" t="s">
        <v>85</v>
      </c>
      <c r="D183" s="167"/>
      <c r="E183" s="168"/>
      <c r="F183" s="169"/>
      <c r="G183" s="169">
        <f>SUMIF(AG184:AG196,"&lt;&gt;NOR",G184:G196)</f>
        <v>0</v>
      </c>
      <c r="H183" s="169"/>
      <c r="I183" s="169">
        <f>SUM(I184:I196)</f>
        <v>0</v>
      </c>
      <c r="J183" s="169"/>
      <c r="K183" s="169">
        <f>SUM(K184:K196)</f>
        <v>0</v>
      </c>
      <c r="L183" s="169"/>
      <c r="M183" s="169">
        <f>SUM(M184:M196)</f>
        <v>0</v>
      </c>
      <c r="N183" s="169"/>
      <c r="O183" s="169">
        <f>SUM(O184:O196)</f>
        <v>0.01</v>
      </c>
      <c r="P183" s="169"/>
      <c r="Q183" s="169">
        <f>SUM(Q184:Q196)</f>
        <v>0</v>
      </c>
      <c r="R183" s="169"/>
      <c r="S183" s="169"/>
      <c r="T183" s="170"/>
      <c r="U183" s="164"/>
      <c r="V183" s="164">
        <f>SUM(V184:V196)</f>
        <v>2.0200000000000005</v>
      </c>
      <c r="W183" s="164"/>
      <c r="X183" s="164"/>
      <c r="AG183" t="s">
        <v>117</v>
      </c>
    </row>
    <row r="184" spans="1:60" ht="22.5" outlineLevel="1" x14ac:dyDescent="0.2">
      <c r="A184" s="178">
        <v>80</v>
      </c>
      <c r="B184" s="179" t="s">
        <v>414</v>
      </c>
      <c r="C184" s="188" t="s">
        <v>415</v>
      </c>
      <c r="D184" s="180" t="s">
        <v>127</v>
      </c>
      <c r="E184" s="181">
        <v>1</v>
      </c>
      <c r="F184" s="182"/>
      <c r="G184" s="183">
        <f>ROUND(E184*F184,2)</f>
        <v>0</v>
      </c>
      <c r="H184" s="182"/>
      <c r="I184" s="183">
        <f>ROUND(E184*H184,2)</f>
        <v>0</v>
      </c>
      <c r="J184" s="182"/>
      <c r="K184" s="183">
        <f>ROUND(E184*J184,2)</f>
        <v>0</v>
      </c>
      <c r="L184" s="183">
        <v>21</v>
      </c>
      <c r="M184" s="183">
        <f>G184*(1+L184/100)</f>
        <v>0</v>
      </c>
      <c r="N184" s="183">
        <v>0</v>
      </c>
      <c r="O184" s="183">
        <f>ROUND(E184*N184,2)</f>
        <v>0</v>
      </c>
      <c r="P184" s="183">
        <v>0</v>
      </c>
      <c r="Q184" s="183">
        <f>ROUND(E184*P184,2)</f>
        <v>0</v>
      </c>
      <c r="R184" s="183" t="s">
        <v>392</v>
      </c>
      <c r="S184" s="183" t="s">
        <v>122</v>
      </c>
      <c r="T184" s="184" t="s">
        <v>122</v>
      </c>
      <c r="U184" s="161">
        <v>0.26800000000000002</v>
      </c>
      <c r="V184" s="161">
        <f>ROUND(E184*U184,2)</f>
        <v>0.27</v>
      </c>
      <c r="W184" s="161"/>
      <c r="X184" s="161" t="s">
        <v>123</v>
      </c>
      <c r="Y184" s="152"/>
      <c r="Z184" s="152"/>
      <c r="AA184" s="152"/>
      <c r="AB184" s="152"/>
      <c r="AC184" s="152"/>
      <c r="AD184" s="152"/>
      <c r="AE184" s="152"/>
      <c r="AF184" s="152"/>
      <c r="AG184" s="152" t="s">
        <v>182</v>
      </c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ht="33.75" outlineLevel="1" x14ac:dyDescent="0.2">
      <c r="A185" s="171">
        <v>81</v>
      </c>
      <c r="B185" s="172" t="s">
        <v>581</v>
      </c>
      <c r="C185" s="189" t="s">
        <v>582</v>
      </c>
      <c r="D185" s="173" t="s">
        <v>127</v>
      </c>
      <c r="E185" s="174">
        <v>1</v>
      </c>
      <c r="F185" s="175"/>
      <c r="G185" s="176">
        <f>ROUND(E185*F185,2)</f>
        <v>0</v>
      </c>
      <c r="H185" s="175"/>
      <c r="I185" s="176">
        <f>ROUND(E185*H185,2)</f>
        <v>0</v>
      </c>
      <c r="J185" s="175"/>
      <c r="K185" s="176">
        <f>ROUND(E185*J185,2)</f>
        <v>0</v>
      </c>
      <c r="L185" s="176">
        <v>21</v>
      </c>
      <c r="M185" s="176">
        <f>G185*(1+L185/100)</f>
        <v>0</v>
      </c>
      <c r="N185" s="176">
        <v>8.6400000000000001E-3</v>
      </c>
      <c r="O185" s="176">
        <f>ROUND(E185*N185,2)</f>
        <v>0.01</v>
      </c>
      <c r="P185" s="176">
        <v>0</v>
      </c>
      <c r="Q185" s="176">
        <f>ROUND(E185*P185,2)</f>
        <v>0</v>
      </c>
      <c r="R185" s="176" t="s">
        <v>392</v>
      </c>
      <c r="S185" s="176" t="s">
        <v>122</v>
      </c>
      <c r="T185" s="177" t="s">
        <v>122</v>
      </c>
      <c r="U185" s="161">
        <v>0.84799999999999998</v>
      </c>
      <c r="V185" s="161">
        <f>ROUND(E185*U185,2)</f>
        <v>0.85</v>
      </c>
      <c r="W185" s="161"/>
      <c r="X185" s="161" t="s">
        <v>123</v>
      </c>
      <c r="Y185" s="152"/>
      <c r="Z185" s="152"/>
      <c r="AA185" s="152"/>
      <c r="AB185" s="152"/>
      <c r="AC185" s="152"/>
      <c r="AD185" s="152"/>
      <c r="AE185" s="152"/>
      <c r="AF185" s="152"/>
      <c r="AG185" s="152" t="s">
        <v>124</v>
      </c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 x14ac:dyDescent="0.2">
      <c r="A186" s="159"/>
      <c r="B186" s="160"/>
      <c r="C186" s="190" t="s">
        <v>469</v>
      </c>
      <c r="D186" s="162"/>
      <c r="E186" s="163">
        <v>1</v>
      </c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52"/>
      <c r="Z186" s="152"/>
      <c r="AA186" s="152"/>
      <c r="AB186" s="152"/>
      <c r="AC186" s="152"/>
      <c r="AD186" s="152"/>
      <c r="AE186" s="152"/>
      <c r="AF186" s="152"/>
      <c r="AG186" s="152" t="s">
        <v>144</v>
      </c>
      <c r="AH186" s="152">
        <v>0</v>
      </c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ht="22.5" outlineLevel="1" x14ac:dyDescent="0.2">
      <c r="A187" s="171">
        <v>82</v>
      </c>
      <c r="B187" s="172" t="s">
        <v>583</v>
      </c>
      <c r="C187" s="189" t="s">
        <v>584</v>
      </c>
      <c r="D187" s="173" t="s">
        <v>127</v>
      </c>
      <c r="E187" s="174">
        <v>1</v>
      </c>
      <c r="F187" s="175"/>
      <c r="G187" s="176">
        <f>ROUND(E187*F187,2)</f>
        <v>0</v>
      </c>
      <c r="H187" s="175"/>
      <c r="I187" s="176">
        <f>ROUND(E187*H187,2)</f>
        <v>0</v>
      </c>
      <c r="J187" s="175"/>
      <c r="K187" s="176">
        <f>ROUND(E187*J187,2)</f>
        <v>0</v>
      </c>
      <c r="L187" s="176">
        <v>21</v>
      </c>
      <c r="M187" s="176">
        <f>G187*(1+L187/100)</f>
        <v>0</v>
      </c>
      <c r="N187" s="176">
        <v>0</v>
      </c>
      <c r="O187" s="176">
        <f>ROUND(E187*N187,2)</f>
        <v>0</v>
      </c>
      <c r="P187" s="176">
        <v>0</v>
      </c>
      <c r="Q187" s="176">
        <f>ROUND(E187*P187,2)</f>
        <v>0</v>
      </c>
      <c r="R187" s="176" t="s">
        <v>392</v>
      </c>
      <c r="S187" s="176" t="s">
        <v>122</v>
      </c>
      <c r="T187" s="177" t="s">
        <v>122</v>
      </c>
      <c r="U187" s="161">
        <v>0.33500000000000002</v>
      </c>
      <c r="V187" s="161">
        <f>ROUND(E187*U187,2)</f>
        <v>0.34</v>
      </c>
      <c r="W187" s="161"/>
      <c r="X187" s="161" t="s">
        <v>123</v>
      </c>
      <c r="Y187" s="152"/>
      <c r="Z187" s="152"/>
      <c r="AA187" s="152"/>
      <c r="AB187" s="152"/>
      <c r="AC187" s="152"/>
      <c r="AD187" s="152"/>
      <c r="AE187" s="152"/>
      <c r="AF187" s="152"/>
      <c r="AG187" s="152" t="s">
        <v>182</v>
      </c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">
      <c r="A188" s="159"/>
      <c r="B188" s="160"/>
      <c r="C188" s="190" t="s">
        <v>585</v>
      </c>
      <c r="D188" s="162"/>
      <c r="E188" s="163">
        <v>1</v>
      </c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61"/>
      <c r="Y188" s="152"/>
      <c r="Z188" s="152"/>
      <c r="AA188" s="152"/>
      <c r="AB188" s="152"/>
      <c r="AC188" s="152"/>
      <c r="AD188" s="152"/>
      <c r="AE188" s="152"/>
      <c r="AF188" s="152"/>
      <c r="AG188" s="152" t="s">
        <v>144</v>
      </c>
      <c r="AH188" s="152">
        <v>5</v>
      </c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ht="22.5" outlineLevel="1" x14ac:dyDescent="0.2">
      <c r="A189" s="171">
        <v>83</v>
      </c>
      <c r="B189" s="172" t="s">
        <v>429</v>
      </c>
      <c r="C189" s="189" t="s">
        <v>430</v>
      </c>
      <c r="D189" s="173" t="s">
        <v>127</v>
      </c>
      <c r="E189" s="174">
        <v>6</v>
      </c>
      <c r="F189" s="175"/>
      <c r="G189" s="176">
        <f>ROUND(E189*F189,2)</f>
        <v>0</v>
      </c>
      <c r="H189" s="175"/>
      <c r="I189" s="176">
        <f>ROUND(E189*H189,2)</f>
        <v>0</v>
      </c>
      <c r="J189" s="175"/>
      <c r="K189" s="176">
        <f>ROUND(E189*J189,2)</f>
        <v>0</v>
      </c>
      <c r="L189" s="176">
        <v>21</v>
      </c>
      <c r="M189" s="176">
        <f>G189*(1+L189/100)</f>
        <v>0</v>
      </c>
      <c r="N189" s="176">
        <v>0</v>
      </c>
      <c r="O189" s="176">
        <f>ROUND(E189*N189,2)</f>
        <v>0</v>
      </c>
      <c r="P189" s="176">
        <v>0</v>
      </c>
      <c r="Q189" s="176">
        <f>ROUND(E189*P189,2)</f>
        <v>0</v>
      </c>
      <c r="R189" s="176" t="s">
        <v>392</v>
      </c>
      <c r="S189" s="176" t="s">
        <v>122</v>
      </c>
      <c r="T189" s="177" t="s">
        <v>122</v>
      </c>
      <c r="U189" s="161">
        <v>0.06</v>
      </c>
      <c r="V189" s="161">
        <f>ROUND(E189*U189,2)</f>
        <v>0.36</v>
      </c>
      <c r="W189" s="161"/>
      <c r="X189" s="161" t="s">
        <v>123</v>
      </c>
      <c r="Y189" s="152"/>
      <c r="Z189" s="152"/>
      <c r="AA189" s="152"/>
      <c r="AB189" s="152"/>
      <c r="AC189" s="152"/>
      <c r="AD189" s="152"/>
      <c r="AE189" s="152"/>
      <c r="AF189" s="152"/>
      <c r="AG189" s="152" t="s">
        <v>124</v>
      </c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">
      <c r="A190" s="159"/>
      <c r="B190" s="160"/>
      <c r="C190" s="190" t="s">
        <v>586</v>
      </c>
      <c r="D190" s="162"/>
      <c r="E190" s="163">
        <v>1</v>
      </c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61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144</v>
      </c>
      <c r="AH190" s="152">
        <v>0</v>
      </c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">
      <c r="A191" s="159"/>
      <c r="B191" s="160"/>
      <c r="C191" s="190" t="s">
        <v>587</v>
      </c>
      <c r="D191" s="162"/>
      <c r="E191" s="163">
        <v>5</v>
      </c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61"/>
      <c r="Y191" s="152"/>
      <c r="Z191" s="152"/>
      <c r="AA191" s="152"/>
      <c r="AB191" s="152"/>
      <c r="AC191" s="152"/>
      <c r="AD191" s="152"/>
      <c r="AE191" s="152"/>
      <c r="AF191" s="152"/>
      <c r="AG191" s="152" t="s">
        <v>144</v>
      </c>
      <c r="AH191" s="152">
        <v>0</v>
      </c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ht="33.75" outlineLevel="1" x14ac:dyDescent="0.2">
      <c r="A192" s="171">
        <v>84</v>
      </c>
      <c r="B192" s="172" t="s">
        <v>431</v>
      </c>
      <c r="C192" s="189" t="s">
        <v>432</v>
      </c>
      <c r="D192" s="173" t="s">
        <v>120</v>
      </c>
      <c r="E192" s="174">
        <v>2.64</v>
      </c>
      <c r="F192" s="175"/>
      <c r="G192" s="176">
        <f>ROUND(E192*F192,2)</f>
        <v>0</v>
      </c>
      <c r="H192" s="175"/>
      <c r="I192" s="176">
        <f>ROUND(E192*H192,2)</f>
        <v>0</v>
      </c>
      <c r="J192" s="175"/>
      <c r="K192" s="176">
        <f>ROUND(E192*J192,2)</f>
        <v>0</v>
      </c>
      <c r="L192" s="176">
        <v>21</v>
      </c>
      <c r="M192" s="176">
        <f>G192*(1+L192/100)</f>
        <v>0</v>
      </c>
      <c r="N192" s="176">
        <v>0</v>
      </c>
      <c r="O192" s="176">
        <f>ROUND(E192*N192,2)</f>
        <v>0</v>
      </c>
      <c r="P192" s="176">
        <v>0</v>
      </c>
      <c r="Q192" s="176">
        <f>ROUND(E192*P192,2)</f>
        <v>0</v>
      </c>
      <c r="R192" s="176" t="s">
        <v>392</v>
      </c>
      <c r="S192" s="176" t="s">
        <v>122</v>
      </c>
      <c r="T192" s="177" t="s">
        <v>122</v>
      </c>
      <c r="U192" s="161">
        <v>0.03</v>
      </c>
      <c r="V192" s="161">
        <f>ROUND(E192*U192,2)</f>
        <v>0.08</v>
      </c>
      <c r="W192" s="161"/>
      <c r="X192" s="161" t="s">
        <v>123</v>
      </c>
      <c r="Y192" s="152"/>
      <c r="Z192" s="152"/>
      <c r="AA192" s="152"/>
      <c r="AB192" s="152"/>
      <c r="AC192" s="152"/>
      <c r="AD192" s="152"/>
      <c r="AE192" s="152"/>
      <c r="AF192" s="152"/>
      <c r="AG192" s="152" t="s">
        <v>124</v>
      </c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">
      <c r="A193" s="159"/>
      <c r="B193" s="160"/>
      <c r="C193" s="190" t="s">
        <v>588</v>
      </c>
      <c r="D193" s="162"/>
      <c r="E193" s="163">
        <v>2.64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61"/>
      <c r="Y193" s="152"/>
      <c r="Z193" s="152"/>
      <c r="AA193" s="152"/>
      <c r="AB193" s="152"/>
      <c r="AC193" s="152"/>
      <c r="AD193" s="152"/>
      <c r="AE193" s="152"/>
      <c r="AF193" s="152"/>
      <c r="AG193" s="152" t="s">
        <v>144</v>
      </c>
      <c r="AH193" s="152">
        <v>0</v>
      </c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">
      <c r="A194" s="171">
        <v>85</v>
      </c>
      <c r="B194" s="172" t="s">
        <v>439</v>
      </c>
      <c r="C194" s="189" t="s">
        <v>440</v>
      </c>
      <c r="D194" s="173" t="s">
        <v>120</v>
      </c>
      <c r="E194" s="174">
        <v>2.4</v>
      </c>
      <c r="F194" s="175"/>
      <c r="G194" s="176">
        <f>ROUND(E194*F194,2)</f>
        <v>0</v>
      </c>
      <c r="H194" s="175"/>
      <c r="I194" s="176">
        <f>ROUND(E194*H194,2)</f>
        <v>0</v>
      </c>
      <c r="J194" s="175"/>
      <c r="K194" s="176">
        <f>ROUND(E194*J194,2)</f>
        <v>0</v>
      </c>
      <c r="L194" s="176">
        <v>21</v>
      </c>
      <c r="M194" s="176">
        <f>G194*(1+L194/100)</f>
        <v>0</v>
      </c>
      <c r="N194" s="176">
        <v>0</v>
      </c>
      <c r="O194" s="176">
        <f>ROUND(E194*N194,2)</f>
        <v>0</v>
      </c>
      <c r="P194" s="176">
        <v>0</v>
      </c>
      <c r="Q194" s="176">
        <f>ROUND(E194*P194,2)</f>
        <v>0</v>
      </c>
      <c r="R194" s="176" t="s">
        <v>392</v>
      </c>
      <c r="S194" s="176" t="s">
        <v>122</v>
      </c>
      <c r="T194" s="177" t="s">
        <v>122</v>
      </c>
      <c r="U194" s="161">
        <v>0.05</v>
      </c>
      <c r="V194" s="161">
        <f>ROUND(E194*U194,2)</f>
        <v>0.12</v>
      </c>
      <c r="W194" s="161"/>
      <c r="X194" s="161" t="s">
        <v>123</v>
      </c>
      <c r="Y194" s="152"/>
      <c r="Z194" s="152"/>
      <c r="AA194" s="152"/>
      <c r="AB194" s="152"/>
      <c r="AC194" s="152"/>
      <c r="AD194" s="152"/>
      <c r="AE194" s="152"/>
      <c r="AF194" s="152"/>
      <c r="AG194" s="152" t="s">
        <v>124</v>
      </c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">
      <c r="A195" s="159"/>
      <c r="B195" s="160"/>
      <c r="C195" s="258" t="s">
        <v>441</v>
      </c>
      <c r="D195" s="259"/>
      <c r="E195" s="259"/>
      <c r="F195" s="259"/>
      <c r="G195" s="259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61"/>
      <c r="Y195" s="152"/>
      <c r="Z195" s="152"/>
      <c r="AA195" s="152"/>
      <c r="AB195" s="152"/>
      <c r="AC195" s="152"/>
      <c r="AD195" s="152"/>
      <c r="AE195" s="152"/>
      <c r="AF195" s="152"/>
      <c r="AG195" s="152" t="s">
        <v>142</v>
      </c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">
      <c r="A196" s="159"/>
      <c r="B196" s="160"/>
      <c r="C196" s="190" t="s">
        <v>589</v>
      </c>
      <c r="D196" s="162"/>
      <c r="E196" s="163">
        <v>2.4</v>
      </c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61"/>
      <c r="Y196" s="152"/>
      <c r="Z196" s="152"/>
      <c r="AA196" s="152"/>
      <c r="AB196" s="152"/>
      <c r="AC196" s="152"/>
      <c r="AD196" s="152"/>
      <c r="AE196" s="152"/>
      <c r="AF196" s="152"/>
      <c r="AG196" s="152" t="s">
        <v>144</v>
      </c>
      <c r="AH196" s="152">
        <v>0</v>
      </c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x14ac:dyDescent="0.2">
      <c r="A197" s="3"/>
      <c r="B197" s="4"/>
      <c r="C197" s="191"/>
      <c r="D197" s="6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AE197">
        <v>15</v>
      </c>
      <c r="AF197">
        <v>21</v>
      </c>
      <c r="AG197" t="s">
        <v>103</v>
      </c>
    </row>
    <row r="198" spans="1:60" x14ac:dyDescent="0.2">
      <c r="A198" s="155"/>
      <c r="B198" s="156" t="s">
        <v>27</v>
      </c>
      <c r="C198" s="192"/>
      <c r="D198" s="157"/>
      <c r="E198" s="158"/>
      <c r="F198" s="158"/>
      <c r="G198" s="186">
        <f>G8+G22+G38+G68+G98+G140+G164+G178+G183</f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AE198">
        <f>SUMIF(L7:L196,AE197,G7:G196)</f>
        <v>0</v>
      </c>
      <c r="AF198">
        <f>SUMIF(L7:L196,AF197,G7:G196)</f>
        <v>0</v>
      </c>
      <c r="AG198" t="s">
        <v>455</v>
      </c>
    </row>
    <row r="199" spans="1:60" x14ac:dyDescent="0.2">
      <c r="A199" s="257" t="s">
        <v>456</v>
      </c>
      <c r="B199" s="257"/>
      <c r="C199" s="191"/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60" x14ac:dyDescent="0.2">
      <c r="A200" s="3"/>
      <c r="B200" s="4" t="s">
        <v>457</v>
      </c>
      <c r="C200" s="191" t="s">
        <v>458</v>
      </c>
      <c r="D200" s="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AG200" t="s">
        <v>459</v>
      </c>
    </row>
    <row r="201" spans="1:60" x14ac:dyDescent="0.2">
      <c r="A201" s="3"/>
      <c r="B201" s="4" t="s">
        <v>460</v>
      </c>
      <c r="C201" s="191" t="s">
        <v>461</v>
      </c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AG201" t="s">
        <v>462</v>
      </c>
    </row>
    <row r="202" spans="1:60" x14ac:dyDescent="0.2">
      <c r="A202" s="3"/>
      <c r="B202" s="4"/>
      <c r="C202" s="191" t="s">
        <v>463</v>
      </c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AG202" t="s">
        <v>464</v>
      </c>
    </row>
    <row r="203" spans="1:60" x14ac:dyDescent="0.2">
      <c r="A203" s="3"/>
      <c r="B203" s="4"/>
      <c r="C203" s="191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60" x14ac:dyDescent="0.2">
      <c r="C204" s="193"/>
      <c r="D204" s="10"/>
      <c r="AG204" t="s">
        <v>465</v>
      </c>
    </row>
    <row r="205" spans="1:60" x14ac:dyDescent="0.2">
      <c r="D205" s="10"/>
    </row>
    <row r="206" spans="1:60" x14ac:dyDescent="0.2">
      <c r="D206" s="10"/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71F" sheet="1"/>
  <mergeCells count="33">
    <mergeCell ref="C173:G173"/>
    <mergeCell ref="C195:G195"/>
    <mergeCell ref="C83:G83"/>
    <mergeCell ref="C97:G97"/>
    <mergeCell ref="C163:G163"/>
    <mergeCell ref="C166:G166"/>
    <mergeCell ref="C167:G167"/>
    <mergeCell ref="C60:G60"/>
    <mergeCell ref="C62:G62"/>
    <mergeCell ref="C67:G67"/>
    <mergeCell ref="C79:G79"/>
    <mergeCell ref="C80:G80"/>
    <mergeCell ref="A1:G1"/>
    <mergeCell ref="C2:G2"/>
    <mergeCell ref="C3:G3"/>
    <mergeCell ref="C4:G4"/>
    <mergeCell ref="C40:G40"/>
    <mergeCell ref="A199:B199"/>
    <mergeCell ref="C10:G10"/>
    <mergeCell ref="C24:G24"/>
    <mergeCell ref="C27:G27"/>
    <mergeCell ref="C28:G28"/>
    <mergeCell ref="C31:G31"/>
    <mergeCell ref="C54:G54"/>
    <mergeCell ref="C45:G45"/>
    <mergeCell ref="C47:G47"/>
    <mergeCell ref="C50:G50"/>
    <mergeCell ref="C52:G52"/>
    <mergeCell ref="C121:G121"/>
    <mergeCell ref="C55:G55"/>
    <mergeCell ref="C56:G56"/>
    <mergeCell ref="C58:G58"/>
    <mergeCell ref="C59:G59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6" customWidth="1"/>
    <col min="3" max="3" width="63.28515625" style="12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90</v>
      </c>
      <c r="B1" s="250"/>
      <c r="C1" s="250"/>
      <c r="D1" s="250"/>
      <c r="E1" s="250"/>
      <c r="F1" s="250"/>
      <c r="G1" s="250"/>
      <c r="AG1" t="s">
        <v>91</v>
      </c>
    </row>
    <row r="2" spans="1:60" ht="25.15" customHeight="1" x14ac:dyDescent="0.2">
      <c r="A2" s="144" t="s">
        <v>7</v>
      </c>
      <c r="B2" s="49" t="s">
        <v>41</v>
      </c>
      <c r="C2" s="251" t="s">
        <v>42</v>
      </c>
      <c r="D2" s="252"/>
      <c r="E2" s="252"/>
      <c r="F2" s="252"/>
      <c r="G2" s="253"/>
      <c r="AG2" t="s">
        <v>92</v>
      </c>
    </row>
    <row r="3" spans="1:60" ht="25.15" customHeight="1" x14ac:dyDescent="0.2">
      <c r="A3" s="144" t="s">
        <v>8</v>
      </c>
      <c r="B3" s="49" t="s">
        <v>45</v>
      </c>
      <c r="C3" s="251" t="s">
        <v>46</v>
      </c>
      <c r="D3" s="252"/>
      <c r="E3" s="252"/>
      <c r="F3" s="252"/>
      <c r="G3" s="253"/>
      <c r="AC3" s="126" t="s">
        <v>92</v>
      </c>
      <c r="AG3" t="s">
        <v>93</v>
      </c>
    </row>
    <row r="4" spans="1:60" ht="25.15" customHeight="1" x14ac:dyDescent="0.2">
      <c r="A4" s="145" t="s">
        <v>9</v>
      </c>
      <c r="B4" s="146" t="s">
        <v>51</v>
      </c>
      <c r="C4" s="254" t="s">
        <v>52</v>
      </c>
      <c r="D4" s="255"/>
      <c r="E4" s="255"/>
      <c r="F4" s="255"/>
      <c r="G4" s="256"/>
      <c r="AG4" t="s">
        <v>94</v>
      </c>
    </row>
    <row r="5" spans="1:60" x14ac:dyDescent="0.2">
      <c r="D5" s="10"/>
    </row>
    <row r="6" spans="1:60" ht="38.25" x14ac:dyDescent="0.2">
      <c r="A6" s="148" t="s">
        <v>95</v>
      </c>
      <c r="B6" s="150" t="s">
        <v>96</v>
      </c>
      <c r="C6" s="150" t="s">
        <v>97</v>
      </c>
      <c r="D6" s="149" t="s">
        <v>98</v>
      </c>
      <c r="E6" s="148" t="s">
        <v>99</v>
      </c>
      <c r="F6" s="147" t="s">
        <v>100</v>
      </c>
      <c r="G6" s="148" t="s">
        <v>27</v>
      </c>
      <c r="H6" s="151" t="s">
        <v>28</v>
      </c>
      <c r="I6" s="151" t="s">
        <v>101</v>
      </c>
      <c r="J6" s="151" t="s">
        <v>29</v>
      </c>
      <c r="K6" s="151" t="s">
        <v>102</v>
      </c>
      <c r="L6" s="151" t="s">
        <v>103</v>
      </c>
      <c r="M6" s="151" t="s">
        <v>104</v>
      </c>
      <c r="N6" s="151" t="s">
        <v>105</v>
      </c>
      <c r="O6" s="151" t="s">
        <v>106</v>
      </c>
      <c r="P6" s="151" t="s">
        <v>107</v>
      </c>
      <c r="Q6" s="151" t="s">
        <v>108</v>
      </c>
      <c r="R6" s="151" t="s">
        <v>109</v>
      </c>
      <c r="S6" s="151" t="s">
        <v>110</v>
      </c>
      <c r="T6" s="151" t="s">
        <v>111</v>
      </c>
      <c r="U6" s="151" t="s">
        <v>112</v>
      </c>
      <c r="V6" s="151" t="s">
        <v>113</v>
      </c>
      <c r="W6" s="151" t="s">
        <v>114</v>
      </c>
      <c r="X6" s="151" t="s">
        <v>115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5" t="s">
        <v>116</v>
      </c>
      <c r="B8" s="166" t="s">
        <v>45</v>
      </c>
      <c r="C8" s="187" t="s">
        <v>62</v>
      </c>
      <c r="D8" s="167"/>
      <c r="E8" s="168"/>
      <c r="F8" s="169"/>
      <c r="G8" s="169">
        <f>SUMIF(AG9:AG25,"&lt;&gt;NOR",G9:G25)</f>
        <v>0</v>
      </c>
      <c r="H8" s="169"/>
      <c r="I8" s="169">
        <f>SUM(I9:I25)</f>
        <v>0</v>
      </c>
      <c r="J8" s="169"/>
      <c r="K8" s="169">
        <f>SUM(K9:K25)</f>
        <v>0</v>
      </c>
      <c r="L8" s="169"/>
      <c r="M8" s="169">
        <f>SUM(M9:M25)</f>
        <v>0</v>
      </c>
      <c r="N8" s="169"/>
      <c r="O8" s="169">
        <f>SUM(O9:O25)</f>
        <v>0</v>
      </c>
      <c r="P8" s="169"/>
      <c r="Q8" s="169">
        <f>SUM(Q9:Q25)</f>
        <v>0</v>
      </c>
      <c r="R8" s="169"/>
      <c r="S8" s="169"/>
      <c r="T8" s="170"/>
      <c r="U8" s="164"/>
      <c r="V8" s="164">
        <f>SUM(V9:V25)</f>
        <v>47.66</v>
      </c>
      <c r="W8" s="164"/>
      <c r="X8" s="164"/>
      <c r="AG8" t="s">
        <v>117</v>
      </c>
    </row>
    <row r="9" spans="1:60" outlineLevel="1" x14ac:dyDescent="0.2">
      <c r="A9" s="171">
        <v>1</v>
      </c>
      <c r="B9" s="172" t="s">
        <v>590</v>
      </c>
      <c r="C9" s="189" t="s">
        <v>591</v>
      </c>
      <c r="D9" s="173" t="s">
        <v>592</v>
      </c>
      <c r="E9" s="174">
        <v>8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 t="s">
        <v>593</v>
      </c>
      <c r="S9" s="176" t="s">
        <v>122</v>
      </c>
      <c r="T9" s="177" t="s">
        <v>122</v>
      </c>
      <c r="U9" s="161">
        <v>1.55</v>
      </c>
      <c r="V9" s="161">
        <f>ROUND(E9*U9,2)</f>
        <v>12.4</v>
      </c>
      <c r="W9" s="161"/>
      <c r="X9" s="161" t="s">
        <v>123</v>
      </c>
      <c r="Y9" s="152"/>
      <c r="Z9" s="152"/>
      <c r="AA9" s="152"/>
      <c r="AB9" s="152"/>
      <c r="AC9" s="152"/>
      <c r="AD9" s="152"/>
      <c r="AE9" s="152"/>
      <c r="AF9" s="152"/>
      <c r="AG9" s="152" t="s">
        <v>124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58" t="s">
        <v>594</v>
      </c>
      <c r="D10" s="259"/>
      <c r="E10" s="259"/>
      <c r="F10" s="259"/>
      <c r="G10" s="259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142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85" t="str">
        <f>C10</f>
        <v>příplatek k cenám vykopávek za ztížení vykopávky v blízkosti podzemního vedení nebo výbušnin v horninách jakékoliv třídy,</v>
      </c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9"/>
      <c r="B11" s="160"/>
      <c r="C11" s="190" t="s">
        <v>595</v>
      </c>
      <c r="D11" s="162"/>
      <c r="E11" s="163">
        <v>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52"/>
      <c r="Z11" s="152"/>
      <c r="AA11" s="152"/>
      <c r="AB11" s="152"/>
      <c r="AC11" s="152"/>
      <c r="AD11" s="152"/>
      <c r="AE11" s="152"/>
      <c r="AF11" s="152"/>
      <c r="AG11" s="152" t="s">
        <v>144</v>
      </c>
      <c r="AH11" s="152">
        <v>5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1">
        <v>2</v>
      </c>
      <c r="B12" s="172" t="s">
        <v>596</v>
      </c>
      <c r="C12" s="189" t="s">
        <v>597</v>
      </c>
      <c r="D12" s="173" t="s">
        <v>592</v>
      </c>
      <c r="E12" s="174">
        <v>8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6">
        <v>0</v>
      </c>
      <c r="O12" s="176">
        <f>ROUND(E12*N12,2)</f>
        <v>0</v>
      </c>
      <c r="P12" s="176">
        <v>0</v>
      </c>
      <c r="Q12" s="176">
        <f>ROUND(E12*P12,2)</f>
        <v>0</v>
      </c>
      <c r="R12" s="176" t="s">
        <v>593</v>
      </c>
      <c r="S12" s="176" t="s">
        <v>122</v>
      </c>
      <c r="T12" s="177" t="s">
        <v>122</v>
      </c>
      <c r="U12" s="161">
        <v>3.53</v>
      </c>
      <c r="V12" s="161">
        <f>ROUND(E12*U12,2)</f>
        <v>28.24</v>
      </c>
      <c r="W12" s="161"/>
      <c r="X12" s="161" t="s">
        <v>123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124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9"/>
      <c r="B13" s="160"/>
      <c r="C13" s="258" t="s">
        <v>598</v>
      </c>
      <c r="D13" s="259"/>
      <c r="E13" s="259"/>
      <c r="F13" s="259"/>
      <c r="G13" s="259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2"/>
      <c r="Z13" s="152"/>
      <c r="AA13" s="152"/>
      <c r="AB13" s="152"/>
      <c r="AC13" s="152"/>
      <c r="AD13" s="152"/>
      <c r="AE13" s="152"/>
      <c r="AF13" s="152"/>
      <c r="AG13" s="152" t="s">
        <v>142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190" t="s">
        <v>599</v>
      </c>
      <c r="D14" s="162"/>
      <c r="E14" s="163">
        <v>8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2"/>
      <c r="Z14" s="152"/>
      <c r="AA14" s="152"/>
      <c r="AB14" s="152"/>
      <c r="AC14" s="152"/>
      <c r="AD14" s="152"/>
      <c r="AE14" s="152"/>
      <c r="AF14" s="152"/>
      <c r="AG14" s="152" t="s">
        <v>144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1">
        <v>3</v>
      </c>
      <c r="B15" s="172" t="s">
        <v>600</v>
      </c>
      <c r="C15" s="189" t="s">
        <v>601</v>
      </c>
      <c r="D15" s="173" t="s">
        <v>592</v>
      </c>
      <c r="E15" s="174">
        <v>16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21</v>
      </c>
      <c r="M15" s="176">
        <f>G15*(1+L15/100)</f>
        <v>0</v>
      </c>
      <c r="N15" s="176">
        <v>0</v>
      </c>
      <c r="O15" s="176">
        <f>ROUND(E15*N15,2)</f>
        <v>0</v>
      </c>
      <c r="P15" s="176">
        <v>0</v>
      </c>
      <c r="Q15" s="176">
        <f>ROUND(E15*P15,2)</f>
        <v>0</v>
      </c>
      <c r="R15" s="176" t="s">
        <v>593</v>
      </c>
      <c r="S15" s="176" t="s">
        <v>122</v>
      </c>
      <c r="T15" s="177" t="s">
        <v>122</v>
      </c>
      <c r="U15" s="161">
        <v>0.09</v>
      </c>
      <c r="V15" s="161">
        <f>ROUND(E15*U15,2)</f>
        <v>1.44</v>
      </c>
      <c r="W15" s="161"/>
      <c r="X15" s="161" t="s">
        <v>123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124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258" t="s">
        <v>602</v>
      </c>
      <c r="D16" s="259"/>
      <c r="E16" s="259"/>
      <c r="F16" s="259"/>
      <c r="G16" s="259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142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190" t="s">
        <v>603</v>
      </c>
      <c r="D17" s="162"/>
      <c r="E17" s="163">
        <v>16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144</v>
      </c>
      <c r="AH17" s="152">
        <v>5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71">
        <v>4</v>
      </c>
      <c r="B18" s="172" t="s">
        <v>604</v>
      </c>
      <c r="C18" s="189" t="s">
        <v>605</v>
      </c>
      <c r="D18" s="173" t="s">
        <v>592</v>
      </c>
      <c r="E18" s="174">
        <v>8</v>
      </c>
      <c r="F18" s="175"/>
      <c r="G18" s="176">
        <f>ROUND(E18*F18,2)</f>
        <v>0</v>
      </c>
      <c r="H18" s="175"/>
      <c r="I18" s="176">
        <f>ROUND(E18*H18,2)</f>
        <v>0</v>
      </c>
      <c r="J18" s="175"/>
      <c r="K18" s="176">
        <f>ROUND(E18*J18,2)</f>
        <v>0</v>
      </c>
      <c r="L18" s="176">
        <v>21</v>
      </c>
      <c r="M18" s="176">
        <f>G18*(1+L18/100)</f>
        <v>0</v>
      </c>
      <c r="N18" s="176">
        <v>0</v>
      </c>
      <c r="O18" s="176">
        <f>ROUND(E18*N18,2)</f>
        <v>0</v>
      </c>
      <c r="P18" s="176">
        <v>0</v>
      </c>
      <c r="Q18" s="176">
        <f>ROUND(E18*P18,2)</f>
        <v>0</v>
      </c>
      <c r="R18" s="176" t="s">
        <v>593</v>
      </c>
      <c r="S18" s="176" t="s">
        <v>122</v>
      </c>
      <c r="T18" s="177" t="s">
        <v>122</v>
      </c>
      <c r="U18" s="161">
        <v>0.2</v>
      </c>
      <c r="V18" s="161">
        <f>ROUND(E18*U18,2)</f>
        <v>1.6</v>
      </c>
      <c r="W18" s="161"/>
      <c r="X18" s="161" t="s">
        <v>123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124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258" t="s">
        <v>606</v>
      </c>
      <c r="D19" s="259"/>
      <c r="E19" s="259"/>
      <c r="F19" s="259"/>
      <c r="G19" s="259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2"/>
      <c r="Z19" s="152"/>
      <c r="AA19" s="152"/>
      <c r="AB19" s="152"/>
      <c r="AC19" s="152"/>
      <c r="AD19" s="152"/>
      <c r="AE19" s="152"/>
      <c r="AF19" s="152"/>
      <c r="AG19" s="152" t="s">
        <v>142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260" t="s">
        <v>607</v>
      </c>
      <c r="D20" s="261"/>
      <c r="E20" s="261"/>
      <c r="F20" s="261"/>
      <c r="G20" s="2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2"/>
      <c r="Z20" s="152"/>
      <c r="AA20" s="152"/>
      <c r="AB20" s="152"/>
      <c r="AC20" s="152"/>
      <c r="AD20" s="152"/>
      <c r="AE20" s="152"/>
      <c r="AF20" s="152"/>
      <c r="AG20" s="152" t="s">
        <v>151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190" t="s">
        <v>595</v>
      </c>
      <c r="D21" s="162"/>
      <c r="E21" s="163">
        <v>8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144</v>
      </c>
      <c r="AH21" s="152">
        <v>5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190" t="s">
        <v>608</v>
      </c>
      <c r="D22" s="162"/>
      <c r="E22" s="163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144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71">
        <v>5</v>
      </c>
      <c r="B23" s="172" t="s">
        <v>609</v>
      </c>
      <c r="C23" s="189" t="s">
        <v>610</v>
      </c>
      <c r="D23" s="173" t="s">
        <v>592</v>
      </c>
      <c r="E23" s="174">
        <v>2.5</v>
      </c>
      <c r="F23" s="175"/>
      <c r="G23" s="176">
        <f>ROUND(E23*F23,2)</f>
        <v>0</v>
      </c>
      <c r="H23" s="175"/>
      <c r="I23" s="176">
        <f>ROUND(E23*H23,2)</f>
        <v>0</v>
      </c>
      <c r="J23" s="175"/>
      <c r="K23" s="176">
        <f>ROUND(E23*J23,2)</f>
        <v>0</v>
      </c>
      <c r="L23" s="176">
        <v>21</v>
      </c>
      <c r="M23" s="176">
        <f>G23*(1+L23/100)</f>
        <v>0</v>
      </c>
      <c r="N23" s="176">
        <v>0</v>
      </c>
      <c r="O23" s="176">
        <f>ROUND(E23*N23,2)</f>
        <v>0</v>
      </c>
      <c r="P23" s="176">
        <v>0</v>
      </c>
      <c r="Q23" s="176">
        <f>ROUND(E23*P23,2)</f>
        <v>0</v>
      </c>
      <c r="R23" s="176" t="s">
        <v>593</v>
      </c>
      <c r="S23" s="176" t="s">
        <v>122</v>
      </c>
      <c r="T23" s="177" t="s">
        <v>122</v>
      </c>
      <c r="U23" s="161">
        <v>1.59</v>
      </c>
      <c r="V23" s="161">
        <f>ROUND(E23*U23,2)</f>
        <v>3.98</v>
      </c>
      <c r="W23" s="161"/>
      <c r="X23" s="161" t="s">
        <v>123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124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1" x14ac:dyDescent="0.2">
      <c r="A24" s="159"/>
      <c r="B24" s="160"/>
      <c r="C24" s="258" t="s">
        <v>611</v>
      </c>
      <c r="D24" s="259"/>
      <c r="E24" s="259"/>
      <c r="F24" s="259"/>
      <c r="G24" s="259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2"/>
      <c r="Z24" s="152"/>
      <c r="AA24" s="152"/>
      <c r="AB24" s="152"/>
      <c r="AC24" s="152"/>
      <c r="AD24" s="152"/>
      <c r="AE24" s="152"/>
      <c r="AF24" s="152"/>
      <c r="AG24" s="152" t="s">
        <v>142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85" t="str">
        <f>C24</f>
        <v>sypaninou z vhodných hornin tř. 1 - 4 nebo materiálem připraveným podél výkopu ve vzdálenosti do 3 m od jeho kraje, pro jakoukoliv hloubku výkopu a jakoukoliv míru zhutnění,</v>
      </c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190" t="s">
        <v>612</v>
      </c>
      <c r="D25" s="162"/>
      <c r="E25" s="163">
        <v>2.5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144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x14ac:dyDescent="0.2">
      <c r="A26" s="165" t="s">
        <v>116</v>
      </c>
      <c r="B26" s="166" t="s">
        <v>63</v>
      </c>
      <c r="C26" s="187" t="s">
        <v>64</v>
      </c>
      <c r="D26" s="167"/>
      <c r="E26" s="168"/>
      <c r="F26" s="169"/>
      <c r="G26" s="169">
        <f>SUMIF(AG27:AG39,"&lt;&gt;NOR",G27:G39)</f>
        <v>0</v>
      </c>
      <c r="H26" s="169"/>
      <c r="I26" s="169">
        <f>SUM(I27:I39)</f>
        <v>0</v>
      </c>
      <c r="J26" s="169"/>
      <c r="K26" s="169">
        <f>SUM(K27:K39)</f>
        <v>0</v>
      </c>
      <c r="L26" s="169"/>
      <c r="M26" s="169">
        <f>SUM(M27:M39)</f>
        <v>0</v>
      </c>
      <c r="N26" s="169"/>
      <c r="O26" s="169">
        <f>SUM(O27:O39)</f>
        <v>0.98</v>
      </c>
      <c r="P26" s="169"/>
      <c r="Q26" s="169">
        <f>SUM(Q27:Q39)</f>
        <v>0</v>
      </c>
      <c r="R26" s="169"/>
      <c r="S26" s="169"/>
      <c r="T26" s="170"/>
      <c r="U26" s="164"/>
      <c r="V26" s="164">
        <f>SUM(V27:V39)</f>
        <v>2.13</v>
      </c>
      <c r="W26" s="164"/>
      <c r="X26" s="164"/>
      <c r="AG26" t="s">
        <v>117</v>
      </c>
    </row>
    <row r="27" spans="1:60" outlineLevel="1" x14ac:dyDescent="0.2">
      <c r="A27" s="171">
        <v>6</v>
      </c>
      <c r="B27" s="172" t="s">
        <v>613</v>
      </c>
      <c r="C27" s="189" t="s">
        <v>614</v>
      </c>
      <c r="D27" s="173" t="s">
        <v>592</v>
      </c>
      <c r="E27" s="174">
        <v>0.6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76">
        <v>1.63</v>
      </c>
      <c r="O27" s="176">
        <f>ROUND(E27*N27,2)</f>
        <v>0.98</v>
      </c>
      <c r="P27" s="176">
        <v>0</v>
      </c>
      <c r="Q27" s="176">
        <f>ROUND(E27*P27,2)</f>
        <v>0</v>
      </c>
      <c r="R27" s="176" t="s">
        <v>615</v>
      </c>
      <c r="S27" s="176" t="s">
        <v>122</v>
      </c>
      <c r="T27" s="177" t="s">
        <v>122</v>
      </c>
      <c r="U27" s="161">
        <v>1.5840000000000001</v>
      </c>
      <c r="V27" s="161">
        <f>ROUND(E27*U27,2)</f>
        <v>0.95</v>
      </c>
      <c r="W27" s="161"/>
      <c r="X27" s="161" t="s">
        <v>123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124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262" t="s">
        <v>616</v>
      </c>
      <c r="D28" s="263"/>
      <c r="E28" s="263"/>
      <c r="F28" s="263"/>
      <c r="G28" s="263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151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90" t="s">
        <v>617</v>
      </c>
      <c r="D29" s="162"/>
      <c r="E29" s="163">
        <v>0.6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144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71">
        <v>7</v>
      </c>
      <c r="B30" s="172" t="s">
        <v>618</v>
      </c>
      <c r="C30" s="189" t="s">
        <v>619</v>
      </c>
      <c r="D30" s="173" t="s">
        <v>120</v>
      </c>
      <c r="E30" s="174">
        <v>10</v>
      </c>
      <c r="F30" s="175"/>
      <c r="G30" s="176">
        <f>ROUND(E30*F30,2)</f>
        <v>0</v>
      </c>
      <c r="H30" s="175"/>
      <c r="I30" s="176">
        <f>ROUND(E30*H30,2)</f>
        <v>0</v>
      </c>
      <c r="J30" s="175"/>
      <c r="K30" s="176">
        <f>ROUND(E30*J30,2)</f>
        <v>0</v>
      </c>
      <c r="L30" s="176">
        <v>21</v>
      </c>
      <c r="M30" s="176">
        <f>G30*(1+L30/100)</f>
        <v>0</v>
      </c>
      <c r="N30" s="176">
        <v>1.8000000000000001E-4</v>
      </c>
      <c r="O30" s="176">
        <f>ROUND(E30*N30,2)</f>
        <v>0</v>
      </c>
      <c r="P30" s="176">
        <v>0</v>
      </c>
      <c r="Q30" s="176">
        <f>ROUND(E30*P30,2)</f>
        <v>0</v>
      </c>
      <c r="R30" s="176" t="s">
        <v>615</v>
      </c>
      <c r="S30" s="176" t="s">
        <v>122</v>
      </c>
      <c r="T30" s="177" t="s">
        <v>122</v>
      </c>
      <c r="U30" s="161">
        <v>0.08</v>
      </c>
      <c r="V30" s="161">
        <f>ROUND(E30*U30,2)</f>
        <v>0.8</v>
      </c>
      <c r="W30" s="161"/>
      <c r="X30" s="161" t="s">
        <v>123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124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258" t="s">
        <v>620</v>
      </c>
      <c r="D31" s="259"/>
      <c r="E31" s="259"/>
      <c r="F31" s="259"/>
      <c r="G31" s="259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2"/>
      <c r="Z31" s="152"/>
      <c r="AA31" s="152"/>
      <c r="AB31" s="152"/>
      <c r="AC31" s="152"/>
      <c r="AD31" s="152"/>
      <c r="AE31" s="152"/>
      <c r="AF31" s="152"/>
      <c r="AG31" s="152" t="s">
        <v>142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9"/>
      <c r="B32" s="160"/>
      <c r="C32" s="190" t="s">
        <v>621</v>
      </c>
      <c r="D32" s="162"/>
      <c r="E32" s="163">
        <v>10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2"/>
      <c r="Z32" s="152"/>
      <c r="AA32" s="152"/>
      <c r="AB32" s="152"/>
      <c r="AC32" s="152"/>
      <c r="AD32" s="152"/>
      <c r="AE32" s="152"/>
      <c r="AF32" s="152"/>
      <c r="AG32" s="152" t="s">
        <v>144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8">
        <v>8</v>
      </c>
      <c r="B33" s="179" t="s">
        <v>622</v>
      </c>
      <c r="C33" s="188" t="s">
        <v>623</v>
      </c>
      <c r="D33" s="180" t="s">
        <v>137</v>
      </c>
      <c r="E33" s="181">
        <v>10</v>
      </c>
      <c r="F33" s="182"/>
      <c r="G33" s="183">
        <f>ROUND(E33*F33,2)</f>
        <v>0</v>
      </c>
      <c r="H33" s="182"/>
      <c r="I33" s="183">
        <f>ROUND(E33*H33,2)</f>
        <v>0</v>
      </c>
      <c r="J33" s="182"/>
      <c r="K33" s="183">
        <f>ROUND(E33*J33,2)</f>
        <v>0</v>
      </c>
      <c r="L33" s="183">
        <v>21</v>
      </c>
      <c r="M33" s="183">
        <f>G33*(1+L33/100)</f>
        <v>0</v>
      </c>
      <c r="N33" s="183">
        <v>0</v>
      </c>
      <c r="O33" s="183">
        <f>ROUND(E33*N33,2)</f>
        <v>0</v>
      </c>
      <c r="P33" s="183">
        <v>0</v>
      </c>
      <c r="Q33" s="183">
        <f>ROUND(E33*P33,2)</f>
        <v>0</v>
      </c>
      <c r="R33" s="183"/>
      <c r="S33" s="183" t="s">
        <v>122</v>
      </c>
      <c r="T33" s="184" t="s">
        <v>122</v>
      </c>
      <c r="U33" s="161">
        <v>0.03</v>
      </c>
      <c r="V33" s="161">
        <f>ROUND(E33*U33,2)</f>
        <v>0.3</v>
      </c>
      <c r="W33" s="161"/>
      <c r="X33" s="161" t="s">
        <v>123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124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8">
        <v>9</v>
      </c>
      <c r="B34" s="179" t="s">
        <v>624</v>
      </c>
      <c r="C34" s="188" t="s">
        <v>625</v>
      </c>
      <c r="D34" s="180" t="s">
        <v>127</v>
      </c>
      <c r="E34" s="181">
        <v>1</v>
      </c>
      <c r="F34" s="182"/>
      <c r="G34" s="183">
        <f>ROUND(E34*F34,2)</f>
        <v>0</v>
      </c>
      <c r="H34" s="182"/>
      <c r="I34" s="183">
        <f>ROUND(E34*H34,2)</f>
        <v>0</v>
      </c>
      <c r="J34" s="182"/>
      <c r="K34" s="183">
        <f>ROUND(E34*J34,2)</f>
        <v>0</v>
      </c>
      <c r="L34" s="183">
        <v>21</v>
      </c>
      <c r="M34" s="183">
        <f>G34*(1+L34/100)</f>
        <v>0</v>
      </c>
      <c r="N34" s="183">
        <v>0</v>
      </c>
      <c r="O34" s="183">
        <f>ROUND(E34*N34,2)</f>
        <v>0</v>
      </c>
      <c r="P34" s="183">
        <v>1.6000000000000001E-4</v>
      </c>
      <c r="Q34" s="183">
        <f>ROUND(E34*P34,2)</f>
        <v>0</v>
      </c>
      <c r="R34" s="183"/>
      <c r="S34" s="183" t="s">
        <v>346</v>
      </c>
      <c r="T34" s="184" t="s">
        <v>347</v>
      </c>
      <c r="U34" s="161">
        <v>0.08</v>
      </c>
      <c r="V34" s="161">
        <f>ROUND(E34*U34,2)</f>
        <v>0.08</v>
      </c>
      <c r="W34" s="161"/>
      <c r="X34" s="161" t="s">
        <v>123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124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8">
        <v>10</v>
      </c>
      <c r="B35" s="179" t="s">
        <v>626</v>
      </c>
      <c r="C35" s="188" t="s">
        <v>627</v>
      </c>
      <c r="D35" s="180" t="s">
        <v>137</v>
      </c>
      <c r="E35" s="181">
        <v>10</v>
      </c>
      <c r="F35" s="182"/>
      <c r="G35" s="183">
        <f>ROUND(E35*F35,2)</f>
        <v>0</v>
      </c>
      <c r="H35" s="182"/>
      <c r="I35" s="183">
        <f>ROUND(E35*H35,2)</f>
        <v>0</v>
      </c>
      <c r="J35" s="182"/>
      <c r="K35" s="183">
        <f>ROUND(E35*J35,2)</f>
        <v>0</v>
      </c>
      <c r="L35" s="183">
        <v>21</v>
      </c>
      <c r="M35" s="183">
        <f>G35*(1+L35/100)</f>
        <v>0</v>
      </c>
      <c r="N35" s="183">
        <v>4.8000000000000001E-4</v>
      </c>
      <c r="O35" s="183">
        <f>ROUND(E35*N35,2)</f>
        <v>0</v>
      </c>
      <c r="P35" s="183">
        <v>0</v>
      </c>
      <c r="Q35" s="183">
        <f>ROUND(E35*P35,2)</f>
        <v>0</v>
      </c>
      <c r="R35" s="183" t="s">
        <v>204</v>
      </c>
      <c r="S35" s="183" t="s">
        <v>122</v>
      </c>
      <c r="T35" s="184" t="s">
        <v>122</v>
      </c>
      <c r="U35" s="161">
        <v>0</v>
      </c>
      <c r="V35" s="161">
        <f>ROUND(E35*U35,2)</f>
        <v>0</v>
      </c>
      <c r="W35" s="161"/>
      <c r="X35" s="161" t="s">
        <v>205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206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71">
        <v>11</v>
      </c>
      <c r="B36" s="172" t="s">
        <v>628</v>
      </c>
      <c r="C36" s="189" t="s">
        <v>629</v>
      </c>
      <c r="D36" s="173" t="s">
        <v>127</v>
      </c>
      <c r="E36" s="174">
        <v>1</v>
      </c>
      <c r="F36" s="175"/>
      <c r="G36" s="176">
        <f>ROUND(E36*F36,2)</f>
        <v>0</v>
      </c>
      <c r="H36" s="175"/>
      <c r="I36" s="176">
        <f>ROUND(E36*H36,2)</f>
        <v>0</v>
      </c>
      <c r="J36" s="175"/>
      <c r="K36" s="176">
        <f>ROUND(E36*J36,2)</f>
        <v>0</v>
      </c>
      <c r="L36" s="176">
        <v>21</v>
      </c>
      <c r="M36" s="176">
        <f>G36*(1+L36/100)</f>
        <v>0</v>
      </c>
      <c r="N36" s="176">
        <v>1.3999999999999999E-4</v>
      </c>
      <c r="O36" s="176">
        <f>ROUND(E36*N36,2)</f>
        <v>0</v>
      </c>
      <c r="P36" s="176">
        <v>0</v>
      </c>
      <c r="Q36" s="176">
        <f>ROUND(E36*P36,2)</f>
        <v>0</v>
      </c>
      <c r="R36" s="176" t="s">
        <v>204</v>
      </c>
      <c r="S36" s="176" t="s">
        <v>122</v>
      </c>
      <c r="T36" s="177" t="s">
        <v>122</v>
      </c>
      <c r="U36" s="161">
        <v>0</v>
      </c>
      <c r="V36" s="161">
        <f>ROUND(E36*U36,2)</f>
        <v>0</v>
      </c>
      <c r="W36" s="161"/>
      <c r="X36" s="161" t="s">
        <v>205</v>
      </c>
      <c r="Y36" s="152"/>
      <c r="Z36" s="152"/>
      <c r="AA36" s="152"/>
      <c r="AB36" s="152"/>
      <c r="AC36" s="152"/>
      <c r="AD36" s="152"/>
      <c r="AE36" s="152"/>
      <c r="AF36" s="152"/>
      <c r="AG36" s="152" t="s">
        <v>206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190" t="s">
        <v>630</v>
      </c>
      <c r="D37" s="162"/>
      <c r="E37" s="163">
        <v>1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2"/>
      <c r="Z37" s="152"/>
      <c r="AA37" s="152"/>
      <c r="AB37" s="152"/>
      <c r="AC37" s="152"/>
      <c r="AD37" s="152"/>
      <c r="AE37" s="152"/>
      <c r="AF37" s="152"/>
      <c r="AG37" s="152" t="s">
        <v>144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71">
        <v>12</v>
      </c>
      <c r="B38" s="172" t="s">
        <v>631</v>
      </c>
      <c r="C38" s="189" t="s">
        <v>632</v>
      </c>
      <c r="D38" s="173" t="s">
        <v>120</v>
      </c>
      <c r="E38" s="174">
        <v>10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21</v>
      </c>
      <c r="M38" s="176">
        <f>G38*(1+L38/100)</f>
        <v>0</v>
      </c>
      <c r="N38" s="176">
        <v>2.9999999999999997E-4</v>
      </c>
      <c r="O38" s="176">
        <f>ROUND(E38*N38,2)</f>
        <v>0</v>
      </c>
      <c r="P38" s="176">
        <v>0</v>
      </c>
      <c r="Q38" s="176">
        <f>ROUND(E38*P38,2)</f>
        <v>0</v>
      </c>
      <c r="R38" s="176" t="s">
        <v>204</v>
      </c>
      <c r="S38" s="176" t="s">
        <v>122</v>
      </c>
      <c r="T38" s="177" t="s">
        <v>122</v>
      </c>
      <c r="U38" s="161">
        <v>0</v>
      </c>
      <c r="V38" s="161">
        <f>ROUND(E38*U38,2)</f>
        <v>0</v>
      </c>
      <c r="W38" s="161"/>
      <c r="X38" s="161" t="s">
        <v>205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206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90" t="s">
        <v>633</v>
      </c>
      <c r="D39" s="162"/>
      <c r="E39" s="163">
        <v>10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144</v>
      </c>
      <c r="AH39" s="152">
        <v>5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x14ac:dyDescent="0.2">
      <c r="A40" s="165" t="s">
        <v>116</v>
      </c>
      <c r="B40" s="166" t="s">
        <v>70</v>
      </c>
      <c r="C40" s="187" t="s">
        <v>71</v>
      </c>
      <c r="D40" s="167"/>
      <c r="E40" s="168"/>
      <c r="F40" s="169"/>
      <c r="G40" s="169">
        <f>SUMIF(AG41:AG43,"&lt;&gt;NOR",G41:G43)</f>
        <v>0</v>
      </c>
      <c r="H40" s="169"/>
      <c r="I40" s="169">
        <f>SUM(I41:I43)</f>
        <v>0</v>
      </c>
      <c r="J40" s="169"/>
      <c r="K40" s="169">
        <f>SUM(K41:K43)</f>
        <v>0</v>
      </c>
      <c r="L40" s="169"/>
      <c r="M40" s="169">
        <f>SUM(M41:M43)</f>
        <v>0</v>
      </c>
      <c r="N40" s="169"/>
      <c r="O40" s="169">
        <f>SUM(O41:O43)</f>
        <v>0</v>
      </c>
      <c r="P40" s="169"/>
      <c r="Q40" s="169">
        <f>SUM(Q41:Q43)</f>
        <v>0</v>
      </c>
      <c r="R40" s="169"/>
      <c r="S40" s="169"/>
      <c r="T40" s="170"/>
      <c r="U40" s="164"/>
      <c r="V40" s="164">
        <f>SUM(V41:V43)</f>
        <v>0.21</v>
      </c>
      <c r="W40" s="164"/>
      <c r="X40" s="164"/>
      <c r="AG40" t="s">
        <v>117</v>
      </c>
    </row>
    <row r="41" spans="1:60" ht="22.5" outlineLevel="1" x14ac:dyDescent="0.2">
      <c r="A41" s="171">
        <v>13</v>
      </c>
      <c r="B41" s="172" t="s">
        <v>634</v>
      </c>
      <c r="C41" s="189" t="s">
        <v>635</v>
      </c>
      <c r="D41" s="173" t="s">
        <v>211</v>
      </c>
      <c r="E41" s="174">
        <v>0.98773999999999995</v>
      </c>
      <c r="F41" s="175"/>
      <c r="G41" s="176">
        <f>ROUND(E41*F41,2)</f>
        <v>0</v>
      </c>
      <c r="H41" s="175"/>
      <c r="I41" s="176">
        <f>ROUND(E41*H41,2)</f>
        <v>0</v>
      </c>
      <c r="J41" s="175"/>
      <c r="K41" s="176">
        <f>ROUND(E41*J41,2)</f>
        <v>0</v>
      </c>
      <c r="L41" s="176">
        <v>21</v>
      </c>
      <c r="M41" s="176">
        <f>G41*(1+L41/100)</f>
        <v>0</v>
      </c>
      <c r="N41" s="176">
        <v>0</v>
      </c>
      <c r="O41" s="176">
        <f>ROUND(E41*N41,2)</f>
        <v>0</v>
      </c>
      <c r="P41" s="176">
        <v>0</v>
      </c>
      <c r="Q41" s="176">
        <f>ROUND(E41*P41,2)</f>
        <v>0</v>
      </c>
      <c r="R41" s="176" t="s">
        <v>167</v>
      </c>
      <c r="S41" s="176" t="s">
        <v>122</v>
      </c>
      <c r="T41" s="177" t="s">
        <v>122</v>
      </c>
      <c r="U41" s="161">
        <v>0.21149999999999999</v>
      </c>
      <c r="V41" s="161">
        <f>ROUND(E41*U41,2)</f>
        <v>0.21</v>
      </c>
      <c r="W41" s="161"/>
      <c r="X41" s="161" t="s">
        <v>212</v>
      </c>
      <c r="Y41" s="152"/>
      <c r="Z41" s="152"/>
      <c r="AA41" s="152"/>
      <c r="AB41" s="152"/>
      <c r="AC41" s="152"/>
      <c r="AD41" s="152"/>
      <c r="AE41" s="152"/>
      <c r="AF41" s="152"/>
      <c r="AG41" s="152" t="s">
        <v>213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9"/>
      <c r="B42" s="160"/>
      <c r="C42" s="258" t="s">
        <v>636</v>
      </c>
      <c r="D42" s="259"/>
      <c r="E42" s="259"/>
      <c r="F42" s="259"/>
      <c r="G42" s="259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2"/>
      <c r="Z42" s="152"/>
      <c r="AA42" s="152"/>
      <c r="AB42" s="152"/>
      <c r="AC42" s="152"/>
      <c r="AD42" s="152"/>
      <c r="AE42" s="152"/>
      <c r="AF42" s="152"/>
      <c r="AG42" s="152" t="s">
        <v>142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9"/>
      <c r="B43" s="160"/>
      <c r="C43" s="260" t="s">
        <v>637</v>
      </c>
      <c r="D43" s="261"/>
      <c r="E43" s="261"/>
      <c r="F43" s="261"/>
      <c r="G43" s="2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2"/>
      <c r="Z43" s="152"/>
      <c r="AA43" s="152"/>
      <c r="AB43" s="152"/>
      <c r="AC43" s="152"/>
      <c r="AD43" s="152"/>
      <c r="AE43" s="152"/>
      <c r="AF43" s="152"/>
      <c r="AG43" s="152" t="s">
        <v>151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x14ac:dyDescent="0.2">
      <c r="A44" s="3"/>
      <c r="B44" s="4"/>
      <c r="C44" s="191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AE44">
        <v>15</v>
      </c>
      <c r="AF44">
        <v>21</v>
      </c>
      <c r="AG44" t="s">
        <v>103</v>
      </c>
    </row>
    <row r="45" spans="1:60" x14ac:dyDescent="0.2">
      <c r="A45" s="155"/>
      <c r="B45" s="156" t="s">
        <v>27</v>
      </c>
      <c r="C45" s="192"/>
      <c r="D45" s="157"/>
      <c r="E45" s="158"/>
      <c r="F45" s="158"/>
      <c r="G45" s="186">
        <f>G8+G26+G40</f>
        <v>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AE45">
        <f>SUMIF(L7:L43,AE44,G7:G43)</f>
        <v>0</v>
      </c>
      <c r="AF45">
        <f>SUMIF(L7:L43,AF44,G7:G43)</f>
        <v>0</v>
      </c>
      <c r="AG45" t="s">
        <v>455</v>
      </c>
    </row>
    <row r="46" spans="1:60" x14ac:dyDescent="0.2">
      <c r="A46" s="257" t="s">
        <v>456</v>
      </c>
      <c r="B46" s="257"/>
      <c r="C46" s="191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60" x14ac:dyDescent="0.2">
      <c r="A47" s="3"/>
      <c r="B47" s="4" t="s">
        <v>457</v>
      </c>
      <c r="C47" s="191" t="s">
        <v>458</v>
      </c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G47" t="s">
        <v>459</v>
      </c>
    </row>
    <row r="48" spans="1:60" x14ac:dyDescent="0.2">
      <c r="A48" s="3"/>
      <c r="B48" s="4" t="s">
        <v>460</v>
      </c>
      <c r="C48" s="191" t="s">
        <v>461</v>
      </c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G48" t="s">
        <v>462</v>
      </c>
    </row>
    <row r="49" spans="1:33" x14ac:dyDescent="0.2">
      <c r="A49" s="3"/>
      <c r="B49" s="4"/>
      <c r="C49" s="191" t="s">
        <v>463</v>
      </c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G49" t="s">
        <v>464</v>
      </c>
    </row>
    <row r="50" spans="1:33" x14ac:dyDescent="0.2">
      <c r="A50" s="3"/>
      <c r="B50" s="4"/>
      <c r="C50" s="191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33" x14ac:dyDescent="0.2">
      <c r="C51" s="193"/>
      <c r="D51" s="10"/>
      <c r="AG51" t="s">
        <v>465</v>
      </c>
    </row>
    <row r="52" spans="1:33" x14ac:dyDescent="0.2">
      <c r="D52" s="10"/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71F" sheet="1"/>
  <mergeCells count="15">
    <mergeCell ref="A1:G1"/>
    <mergeCell ref="C2:G2"/>
    <mergeCell ref="C3:G3"/>
    <mergeCell ref="C4:G4"/>
    <mergeCell ref="A46:B46"/>
    <mergeCell ref="C10:G10"/>
    <mergeCell ref="C13:G13"/>
    <mergeCell ref="C16:G16"/>
    <mergeCell ref="C19:G19"/>
    <mergeCell ref="C20:G20"/>
    <mergeCell ref="C24:G24"/>
    <mergeCell ref="C28:G28"/>
    <mergeCell ref="C31:G31"/>
    <mergeCell ref="C42:G42"/>
    <mergeCell ref="C43:G4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D.1.4.1 Pol</vt:lpstr>
      <vt:lpstr>1 D.1.4.2 Pol</vt:lpstr>
      <vt:lpstr>1 D.1.4.3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D.1.4.1 Pol'!Názvy_tisku</vt:lpstr>
      <vt:lpstr>'1 D.1.4.2 Pol'!Názvy_tisku</vt:lpstr>
      <vt:lpstr>'1 D.1.4.3 Pol'!Názvy_tisku</vt:lpstr>
      <vt:lpstr>oadresa</vt:lpstr>
      <vt:lpstr>Stavba!Objednatel</vt:lpstr>
      <vt:lpstr>Stavba!Objekt</vt:lpstr>
      <vt:lpstr>'1 D.1.4.1 Pol'!Oblast_tisku</vt:lpstr>
      <vt:lpstr>'1 D.1.4.2 Pol'!Oblast_tisku</vt:lpstr>
      <vt:lpstr>'1 D.1.4.3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R2D2</cp:lastModifiedBy>
  <cp:lastPrinted>2019-03-19T12:27:02Z</cp:lastPrinted>
  <dcterms:created xsi:type="dcterms:W3CDTF">2009-04-08T07:15:50Z</dcterms:created>
  <dcterms:modified xsi:type="dcterms:W3CDTF">2020-11-24T11:30:29Z</dcterms:modified>
</cp:coreProperties>
</file>